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checkCompatibility="1" defaultThemeVersion="124226"/>
  <mc:AlternateContent xmlns:mc="http://schemas.openxmlformats.org/markup-compatibility/2006">
    <mc:Choice Requires="x15">
      <x15ac:absPath xmlns:x15ac="http://schemas.microsoft.com/office/spreadsheetml/2010/11/ac" url="C:\Users\Rok Presečnik\Documents\Dokumenti\PR PROJEKT\2021\DRSI\Kolesarska Dobrna - Velenje\Končni popisi\Za razpis\Popis korigiran odklenjene celice - 12.10.2021\"/>
    </mc:Choice>
  </mc:AlternateContent>
  <xr:revisionPtr revIDLastSave="0" documentId="13_ncr:1_{E873E5F1-501D-4508-AA41-669C73DAF53F}" xr6:coauthVersionLast="47" xr6:coauthVersionMax="47" xr10:uidLastSave="{00000000-0000-0000-0000-000000000000}"/>
  <bookViews>
    <workbookView xWindow="-108" yWindow="-108" windowWidth="23256" windowHeight="12576" tabRatio="930" xr2:uid="{00000000-000D-0000-FFFF-FFFF00000000}"/>
  </bookViews>
  <sheets>
    <sheet name="Rekapitulacija" sheetId="34615" r:id="rId1"/>
    <sheet name="UVOD V PREDRAČUN" sheetId="28" r:id="rId2"/>
    <sheet name="KA-1.2" sheetId="34608" r:id="rId3"/>
    <sheet name="KA-1.3" sheetId="34609" r:id="rId4"/>
    <sheet name="KA-1.4" sheetId="34610" r:id="rId5"/>
    <sheet name="KP-1.1-obst" sheetId="34596" r:id="rId6"/>
    <sheet name="KP-1.2" sheetId="34598" r:id="rId7"/>
    <sheet name="KP-1.3-obst" sheetId="34599" r:id="rId8"/>
    <sheet name="KP-1.3-novo" sheetId="34600" r:id="rId9"/>
    <sheet name="KP-1.4-novo" sheetId="34602" r:id="rId10"/>
    <sheet name="KP-1.5-obst" sheetId="34603" r:id="rId11"/>
    <sheet name="GK-1.4" sheetId="34604" r:id="rId12"/>
    <sheet name="VOD-1.1" sheetId="34605" r:id="rId13"/>
    <sheet name="VOD-1.3" sheetId="34607" r:id="rId14"/>
    <sheet name="CR,EE-1.3" sheetId="34606" r:id="rId15"/>
    <sheet name="CR,EE-1.4" sheetId="34601" r:id="rId16"/>
    <sheet name="PLIN-1.4" sheetId="34611" r:id="rId17"/>
    <sheet name="TK-1.2" sheetId="34612" r:id="rId18"/>
    <sheet name="TK-1.3" sheetId="34613" r:id="rId19"/>
    <sheet name="TK-1.4" sheetId="34614" r:id="rId20"/>
    <sheet name="17.TUJE STORITVE" sheetId="34617" r:id="rId21"/>
    <sheet name="HPR_SD_stara verzija" sheetId="2128" state="hidden" r:id="rId22"/>
  </sheets>
  <externalReferences>
    <externalReference r:id="rId23"/>
    <externalReference r:id="rId24"/>
    <externalReference r:id="rId25"/>
    <externalReference r:id="rId26"/>
    <externalReference r:id="rId27"/>
  </externalReferences>
  <definedNames>
    <definedName name="_FRC1" localSheetId="14">#REF!</definedName>
    <definedName name="_FRC1" localSheetId="15">#REF!</definedName>
    <definedName name="_FRC1" localSheetId="11">#REF!</definedName>
    <definedName name="_FRC1" localSheetId="2">#REF!</definedName>
    <definedName name="_FRC1" localSheetId="3">#REF!</definedName>
    <definedName name="_FRC1" localSheetId="4">#REF!</definedName>
    <definedName name="_FRC1" localSheetId="5">#REF!</definedName>
    <definedName name="_FRC1" localSheetId="6">#REF!</definedName>
    <definedName name="_FRC1" localSheetId="8">#REF!</definedName>
    <definedName name="_FRC1" localSheetId="7">#REF!</definedName>
    <definedName name="_FRC1" localSheetId="9">#REF!</definedName>
    <definedName name="_FRC1" localSheetId="10">#REF!</definedName>
    <definedName name="_FRC1" localSheetId="16">#REF!</definedName>
    <definedName name="_FRC1" localSheetId="17">#REF!</definedName>
    <definedName name="_FRC1" localSheetId="18">#REF!</definedName>
    <definedName name="_FRC1" localSheetId="19">#REF!</definedName>
    <definedName name="_FRC1" localSheetId="12">#REF!</definedName>
    <definedName name="_FRC1" localSheetId="13">#REF!</definedName>
    <definedName name="_FRC1">#REF!</definedName>
    <definedName name="a">[1]OSNOVA!$B$36</definedName>
    <definedName name="datum" localSheetId="14">#REF!</definedName>
    <definedName name="datum" localSheetId="15">#REF!</definedName>
    <definedName name="datum" localSheetId="11">#REF!</definedName>
    <definedName name="datum" localSheetId="2">#REF!</definedName>
    <definedName name="datum" localSheetId="3">#REF!</definedName>
    <definedName name="datum" localSheetId="4">#REF!</definedName>
    <definedName name="datum" localSheetId="5">#REF!</definedName>
    <definedName name="datum" localSheetId="6">#REF!</definedName>
    <definedName name="datum" localSheetId="8">#REF!</definedName>
    <definedName name="datum" localSheetId="7">#REF!</definedName>
    <definedName name="datum" localSheetId="9">#REF!</definedName>
    <definedName name="datum" localSheetId="10">#REF!</definedName>
    <definedName name="datum" localSheetId="16">#REF!</definedName>
    <definedName name="datum" localSheetId="17">#REF!</definedName>
    <definedName name="datum" localSheetId="18">#REF!</definedName>
    <definedName name="datum" localSheetId="19">#REF!</definedName>
    <definedName name="datum" localSheetId="1">#REF!</definedName>
    <definedName name="datum" localSheetId="12">#REF!</definedName>
    <definedName name="datum" localSheetId="13">#REF!</definedName>
    <definedName name="datum">#REF!</definedName>
    <definedName name="DDV">#REF!</definedName>
    <definedName name="DEL">#REF!</definedName>
    <definedName name="DF">#REF!</definedName>
    <definedName name="DobMont" localSheetId="14">#REF!</definedName>
    <definedName name="DobMont" localSheetId="15">#REF!</definedName>
    <definedName name="DobMont" localSheetId="11">#REF!</definedName>
    <definedName name="DobMont" localSheetId="2">#REF!</definedName>
    <definedName name="DobMont" localSheetId="3">#REF!</definedName>
    <definedName name="DobMont" localSheetId="4">#REF!</definedName>
    <definedName name="DobMont" localSheetId="5">#REF!</definedName>
    <definedName name="DobMont" localSheetId="6">#REF!</definedName>
    <definedName name="DobMont" localSheetId="8">#REF!</definedName>
    <definedName name="DobMont" localSheetId="7">#REF!</definedName>
    <definedName name="DobMont" localSheetId="9">#REF!</definedName>
    <definedName name="DobMont" localSheetId="10">#REF!</definedName>
    <definedName name="DobMont" localSheetId="16">#REF!</definedName>
    <definedName name="DobMont" localSheetId="17">#REF!</definedName>
    <definedName name="DobMont" localSheetId="18">#REF!</definedName>
    <definedName name="DobMont" localSheetId="19">#REF!</definedName>
    <definedName name="DobMont" localSheetId="12">#REF!</definedName>
    <definedName name="DobMont" localSheetId="13">#REF!</definedName>
    <definedName name="DobMont">#REF!</definedName>
    <definedName name="FakRC" localSheetId="14">#REF!</definedName>
    <definedName name="FakRC" localSheetId="15">#REF!</definedName>
    <definedName name="FakRC" localSheetId="11">#REF!</definedName>
    <definedName name="FakRC" localSheetId="2">#REF!</definedName>
    <definedName name="FakRC" localSheetId="3">#REF!</definedName>
    <definedName name="FakRC" localSheetId="4">#REF!</definedName>
    <definedName name="FakRC" localSheetId="5">#REF!</definedName>
    <definedName name="FakRC" localSheetId="6">#REF!</definedName>
    <definedName name="FakRC" localSheetId="8">#REF!</definedName>
    <definedName name="FakRC" localSheetId="7">#REF!</definedName>
    <definedName name="FakRC" localSheetId="9">#REF!</definedName>
    <definedName name="FakRC" localSheetId="10">#REF!</definedName>
    <definedName name="FakRC" localSheetId="16">#REF!</definedName>
    <definedName name="FakRC" localSheetId="17">#REF!</definedName>
    <definedName name="FakRC" localSheetId="18">#REF!</definedName>
    <definedName name="FakRC" localSheetId="19">#REF!</definedName>
    <definedName name="FakRC" localSheetId="12">#REF!</definedName>
    <definedName name="FakRC" localSheetId="13">#REF!</definedName>
    <definedName name="FakRC">#REF!</definedName>
    <definedName name="FakStro" localSheetId="14">#REF!</definedName>
    <definedName name="FakStro" localSheetId="15">#REF!</definedName>
    <definedName name="FakStro" localSheetId="11">#REF!</definedName>
    <definedName name="FakStro" localSheetId="2">#REF!</definedName>
    <definedName name="FakStro" localSheetId="3">#REF!</definedName>
    <definedName name="FakStro" localSheetId="4">#REF!</definedName>
    <definedName name="FakStro" localSheetId="5">#REF!</definedName>
    <definedName name="FakStro" localSheetId="6">#REF!</definedName>
    <definedName name="FakStro" localSheetId="8">#REF!</definedName>
    <definedName name="FakStro" localSheetId="7">#REF!</definedName>
    <definedName name="FakStro" localSheetId="9">#REF!</definedName>
    <definedName name="FakStro" localSheetId="10">#REF!</definedName>
    <definedName name="FakStro" localSheetId="16">#REF!</definedName>
    <definedName name="FakStro" localSheetId="17">#REF!</definedName>
    <definedName name="FakStro" localSheetId="18">#REF!</definedName>
    <definedName name="FakStro" localSheetId="19">#REF!</definedName>
    <definedName name="FakStro" localSheetId="12">#REF!</definedName>
    <definedName name="FakStro" localSheetId="13">#REF!</definedName>
    <definedName name="FakStro">#REF!</definedName>
    <definedName name="Faktor2" localSheetId="14">#REF!</definedName>
    <definedName name="Faktor2" localSheetId="15">#REF!</definedName>
    <definedName name="Faktor2" localSheetId="11">#REF!</definedName>
    <definedName name="Faktor2" localSheetId="2">#REF!</definedName>
    <definedName name="Faktor2" localSheetId="3">#REF!</definedName>
    <definedName name="Faktor2" localSheetId="4">#REF!</definedName>
    <definedName name="Faktor2" localSheetId="5">#REF!</definedName>
    <definedName name="Faktor2" localSheetId="6">#REF!</definedName>
    <definedName name="Faktor2" localSheetId="8">#REF!</definedName>
    <definedName name="Faktor2" localSheetId="7">#REF!</definedName>
    <definedName name="Faktor2" localSheetId="9">#REF!</definedName>
    <definedName name="Faktor2" localSheetId="10">#REF!</definedName>
    <definedName name="Faktor2" localSheetId="16">#REF!</definedName>
    <definedName name="Faktor2" localSheetId="17">#REF!</definedName>
    <definedName name="Faktor2" localSheetId="18">#REF!</definedName>
    <definedName name="Faktor2" localSheetId="19">#REF!</definedName>
    <definedName name="Faktor2" localSheetId="12">#REF!</definedName>
    <definedName name="Faktor2" localSheetId="13">#REF!</definedName>
    <definedName name="Faktor2">#REF!</definedName>
    <definedName name="FaktStro">[2]osnova!$B$14</definedName>
    <definedName name="FRC">#REF!</definedName>
    <definedName name="FRD">[3]OSNOVA!$B$36</definedName>
    <definedName name="investicija" localSheetId="14">#REF!</definedName>
    <definedName name="investicija" localSheetId="15">#REF!</definedName>
    <definedName name="investicija" localSheetId="11">#REF!</definedName>
    <definedName name="investicija" localSheetId="2">#REF!</definedName>
    <definedName name="investicija" localSheetId="3">#REF!</definedName>
    <definedName name="investicija" localSheetId="4">#REF!</definedName>
    <definedName name="investicija" localSheetId="5">#REF!</definedName>
    <definedName name="investicija" localSheetId="6">#REF!</definedName>
    <definedName name="investicija" localSheetId="8">#REF!</definedName>
    <definedName name="investicija" localSheetId="7">#REF!</definedName>
    <definedName name="investicija" localSheetId="9">#REF!</definedName>
    <definedName name="investicija" localSheetId="10">#REF!</definedName>
    <definedName name="investicija" localSheetId="16">#REF!</definedName>
    <definedName name="investicija" localSheetId="17">#REF!</definedName>
    <definedName name="investicija" localSheetId="18">#REF!</definedName>
    <definedName name="investicija" localSheetId="19">#REF!</definedName>
    <definedName name="investicija" localSheetId="1">#REF!</definedName>
    <definedName name="investicija" localSheetId="12">#REF!</definedName>
    <definedName name="investicija" localSheetId="13">#REF!</definedName>
    <definedName name="investicija">#REF!</definedName>
    <definedName name="OBJEKT">#REF!</definedName>
    <definedName name="OZN">#REF!</definedName>
    <definedName name="_xlnm.Print_Area" localSheetId="14">'CR,EE-1.3'!$A$1:$H$50</definedName>
    <definedName name="_xlnm.Print_Area" localSheetId="15">'CR,EE-1.4'!$A$1:$H$96</definedName>
    <definedName name="_xlnm.Print_Area" localSheetId="11">'GK-1.4'!$A$1:$H$161</definedName>
    <definedName name="_xlnm.Print_Area" localSheetId="2">'KA-1.2'!$A$1:$H$53</definedName>
    <definedName name="_xlnm.Print_Area" localSheetId="3">'KA-1.3'!$A$1:$H$52</definedName>
    <definedName name="_xlnm.Print_Area" localSheetId="4">'KA-1.4'!$A$1:$H$48</definedName>
    <definedName name="_xlnm.Print_Area" localSheetId="5">'KP-1.1-obst'!$A$1:$H$104</definedName>
    <definedName name="_xlnm.Print_Area" localSheetId="6">'KP-1.2'!$A$1:$H$306</definedName>
    <definedName name="_xlnm.Print_Area" localSheetId="8">'KP-1.3-novo'!$A$1:$H$228</definedName>
    <definedName name="_xlnm.Print_Area" localSheetId="7">'KP-1.3-obst'!$A$1:$H$134</definedName>
    <definedName name="_xlnm.Print_Area" localSheetId="9">'KP-1.4-novo'!$A$1:$H$290</definedName>
    <definedName name="_xlnm.Print_Area" localSheetId="10">'KP-1.5-obst'!$A$1:$H$118</definedName>
    <definedName name="_xlnm.Print_Area" localSheetId="16">'PLIN-1.4'!$A$1:$H$75</definedName>
    <definedName name="_xlnm.Print_Area" localSheetId="0">Rekapitulacija!$A$1:$E$52</definedName>
    <definedName name="_xlnm.Print_Area" localSheetId="17">'TK-1.2'!$A$1:$H$50</definedName>
    <definedName name="_xlnm.Print_Area" localSheetId="18">'TK-1.3'!$A$1:$H$47</definedName>
    <definedName name="_xlnm.Print_Area" localSheetId="19">'TK-1.4'!$A$1:$H$58</definedName>
    <definedName name="_xlnm.Print_Area" localSheetId="1">'UVOD V PREDRAČUN'!$A$1:$B$104</definedName>
    <definedName name="_xlnm.Print_Area" localSheetId="12">'VOD-1.1'!$A$1:$H$77</definedName>
    <definedName name="_xlnm.Print_Area" localSheetId="13">'VOD-1.3'!$A$1:$H$122</definedName>
    <definedName name="Reviz" localSheetId="14">#REF!</definedName>
    <definedName name="Reviz" localSheetId="15">#REF!</definedName>
    <definedName name="Reviz" localSheetId="11">#REF!</definedName>
    <definedName name="Reviz" localSheetId="2">#REF!</definedName>
    <definedName name="Reviz" localSheetId="3">#REF!</definedName>
    <definedName name="Reviz" localSheetId="4">#REF!</definedName>
    <definedName name="Reviz" localSheetId="5">#REF!</definedName>
    <definedName name="Reviz" localSheetId="6">#REF!</definedName>
    <definedName name="Reviz" localSheetId="8">#REF!</definedName>
    <definedName name="Reviz" localSheetId="7">#REF!</definedName>
    <definedName name="Reviz" localSheetId="9">#REF!</definedName>
    <definedName name="Reviz" localSheetId="10">#REF!</definedName>
    <definedName name="Reviz" localSheetId="16">#REF!</definedName>
    <definedName name="Reviz" localSheetId="17">#REF!</definedName>
    <definedName name="Reviz" localSheetId="18">#REF!</definedName>
    <definedName name="Reviz" localSheetId="19">#REF!</definedName>
    <definedName name="Reviz" localSheetId="1">#REF!</definedName>
    <definedName name="Reviz" localSheetId="12">#REF!</definedName>
    <definedName name="Reviz" localSheetId="13">#REF!</definedName>
    <definedName name="Reviz">#REF!</definedName>
    <definedName name="s" localSheetId="14">#REF!</definedName>
    <definedName name="s" localSheetId="15">#REF!</definedName>
    <definedName name="s" localSheetId="11">#REF!</definedName>
    <definedName name="s" localSheetId="2">#REF!</definedName>
    <definedName name="s" localSheetId="3">#REF!</definedName>
    <definedName name="s" localSheetId="4">#REF!</definedName>
    <definedName name="s" localSheetId="5">#REF!</definedName>
    <definedName name="s" localSheetId="6">#REF!</definedName>
    <definedName name="s" localSheetId="8">#REF!</definedName>
    <definedName name="s" localSheetId="7">#REF!</definedName>
    <definedName name="s" localSheetId="9">#REF!</definedName>
    <definedName name="s" localSheetId="10">#REF!</definedName>
    <definedName name="s" localSheetId="16">#REF!</definedName>
    <definedName name="s" localSheetId="17">#REF!</definedName>
    <definedName name="s" localSheetId="18">#REF!</definedName>
    <definedName name="s" localSheetId="19">#REF!</definedName>
    <definedName name="s" localSheetId="12">#REF!</definedName>
    <definedName name="s" localSheetId="13">#REF!</definedName>
    <definedName name="s">#REF!</definedName>
    <definedName name="SK_OPREMA">[4]Popisi!$F$233</definedName>
    <definedName name="ssss">[5]OSNOVA!$B$36</definedName>
    <definedName name="stmape" localSheetId="14">#REF!</definedName>
    <definedName name="stmape" localSheetId="15">#REF!</definedName>
    <definedName name="stmape" localSheetId="11">#REF!</definedName>
    <definedName name="stmape" localSheetId="2">#REF!</definedName>
    <definedName name="stmape" localSheetId="3">#REF!</definedName>
    <definedName name="stmape" localSheetId="4">#REF!</definedName>
    <definedName name="stmape" localSheetId="5">#REF!</definedName>
    <definedName name="stmape" localSheetId="6">#REF!</definedName>
    <definedName name="stmape" localSheetId="8">#REF!</definedName>
    <definedName name="stmape" localSheetId="7">#REF!</definedName>
    <definedName name="stmape" localSheetId="9">#REF!</definedName>
    <definedName name="stmape" localSheetId="10">#REF!</definedName>
    <definedName name="stmape" localSheetId="16">#REF!</definedName>
    <definedName name="stmape" localSheetId="17">#REF!</definedName>
    <definedName name="stmape" localSheetId="18">#REF!</definedName>
    <definedName name="stmape" localSheetId="19">#REF!</definedName>
    <definedName name="stmape" localSheetId="1">#REF!</definedName>
    <definedName name="stmape" localSheetId="12">#REF!</definedName>
    <definedName name="stmape" localSheetId="13">#REF!</definedName>
    <definedName name="stmape">#REF!</definedName>
    <definedName name="stnac" localSheetId="14">#REF!</definedName>
    <definedName name="stnac" localSheetId="15">#REF!</definedName>
    <definedName name="stnac" localSheetId="11">#REF!</definedName>
    <definedName name="stnac" localSheetId="2">#REF!</definedName>
    <definedName name="stnac" localSheetId="3">#REF!</definedName>
    <definedName name="stnac" localSheetId="4">#REF!</definedName>
    <definedName name="stnac" localSheetId="5">#REF!</definedName>
    <definedName name="stnac" localSheetId="6">#REF!</definedName>
    <definedName name="stnac" localSheetId="8">#REF!</definedName>
    <definedName name="stnac" localSheetId="7">#REF!</definedName>
    <definedName name="stnac" localSheetId="9">#REF!</definedName>
    <definedName name="stnac" localSheetId="10">#REF!</definedName>
    <definedName name="stnac" localSheetId="16">#REF!</definedName>
    <definedName name="stnac" localSheetId="17">#REF!</definedName>
    <definedName name="stnac" localSheetId="18">#REF!</definedName>
    <definedName name="stnac" localSheetId="19">#REF!</definedName>
    <definedName name="stnac" localSheetId="1">#REF!</definedName>
    <definedName name="stnac" localSheetId="12">#REF!</definedName>
    <definedName name="stnac" localSheetId="13">#REF!</definedName>
    <definedName name="stnac">#REF!</definedName>
    <definedName name="stpro" localSheetId="14">#REF!</definedName>
    <definedName name="stpro" localSheetId="15">#REF!</definedName>
    <definedName name="stpro" localSheetId="11">#REF!</definedName>
    <definedName name="stpro" localSheetId="2">#REF!</definedName>
    <definedName name="stpro" localSheetId="3">#REF!</definedName>
    <definedName name="stpro" localSheetId="4">#REF!</definedName>
    <definedName name="stpro" localSheetId="5">#REF!</definedName>
    <definedName name="stpro" localSheetId="6">#REF!</definedName>
    <definedName name="stpro" localSheetId="8">#REF!</definedName>
    <definedName name="stpro" localSheetId="7">#REF!</definedName>
    <definedName name="stpro" localSheetId="9">#REF!</definedName>
    <definedName name="stpro" localSheetId="10">#REF!</definedName>
    <definedName name="stpro" localSheetId="16">#REF!</definedName>
    <definedName name="stpro" localSheetId="17">#REF!</definedName>
    <definedName name="stpro" localSheetId="18">#REF!</definedName>
    <definedName name="stpro" localSheetId="19">#REF!</definedName>
    <definedName name="stpro" localSheetId="1">#REF!</definedName>
    <definedName name="stpro" localSheetId="12">#REF!</definedName>
    <definedName name="stpro" localSheetId="13">#REF!</definedName>
    <definedName name="stpro">#REF!</definedName>
    <definedName name="TecEURO">[2]osnova!$B$12</definedName>
    <definedName name="_xlnm.Print_Titles" localSheetId="14">'CR,EE-1.3'!$11:$12</definedName>
    <definedName name="_xlnm.Print_Titles" localSheetId="15">'CR,EE-1.4'!$11:$12</definedName>
    <definedName name="_xlnm.Print_Titles" localSheetId="11">'GK-1.4'!$11:$12</definedName>
    <definedName name="_xlnm.Print_Titles" localSheetId="21">'HPR_SD_stara verzija'!$5:$6</definedName>
    <definedName name="_xlnm.Print_Titles" localSheetId="2">'KA-1.2'!$11:$12</definedName>
    <definedName name="_xlnm.Print_Titles" localSheetId="3">'KA-1.3'!$8:$9</definedName>
    <definedName name="_xlnm.Print_Titles" localSheetId="4">'KA-1.4'!$8:$9</definedName>
    <definedName name="_xlnm.Print_Titles" localSheetId="5">'KP-1.1-obst'!$10:$11</definedName>
    <definedName name="_xlnm.Print_Titles" localSheetId="6">'KP-1.2'!$12:$13</definedName>
    <definedName name="_xlnm.Print_Titles" localSheetId="8">'KP-1.3-novo'!$11:$12</definedName>
    <definedName name="_xlnm.Print_Titles" localSheetId="7">'KP-1.3-obst'!$11:$12</definedName>
    <definedName name="_xlnm.Print_Titles" localSheetId="9">'KP-1.4-novo'!$11:$12</definedName>
    <definedName name="_xlnm.Print_Titles" localSheetId="10">'KP-1.5-obst'!$11:$12</definedName>
    <definedName name="_xlnm.Print_Titles" localSheetId="16">'PLIN-1.4'!$11:$12</definedName>
    <definedName name="_xlnm.Print_Titles" localSheetId="17">'TK-1.2'!$11:$12</definedName>
    <definedName name="_xlnm.Print_Titles" localSheetId="18">'TK-1.3'!$11:$12</definedName>
    <definedName name="_xlnm.Print_Titles" localSheetId="19">'TK-1.4'!$11:$12</definedName>
    <definedName name="_xlnm.Print_Titles" localSheetId="12">'VOD-1.1'!$11:$12</definedName>
    <definedName name="_xlnm.Print_Titles" localSheetId="13">'VOD-1.3'!$11:$12</definedName>
    <definedName name="tocka" localSheetId="14">#REF!</definedName>
    <definedName name="tocka" localSheetId="15">#REF!</definedName>
    <definedName name="tocka" localSheetId="11">#REF!</definedName>
    <definedName name="tocka" localSheetId="2">#REF!</definedName>
    <definedName name="tocka" localSheetId="3">#REF!</definedName>
    <definedName name="tocka" localSheetId="4">#REF!</definedName>
    <definedName name="tocka" localSheetId="5">#REF!</definedName>
    <definedName name="tocka" localSheetId="6">#REF!</definedName>
    <definedName name="tocka" localSheetId="8">#REF!</definedName>
    <definedName name="tocka" localSheetId="7">#REF!</definedName>
    <definedName name="tocka" localSheetId="9">#REF!</definedName>
    <definedName name="tocka" localSheetId="10">#REF!</definedName>
    <definedName name="tocka" localSheetId="16">#REF!</definedName>
    <definedName name="tocka" localSheetId="17">#REF!</definedName>
    <definedName name="tocka" localSheetId="18">#REF!</definedName>
    <definedName name="tocka" localSheetId="19">#REF!</definedName>
    <definedName name="tocka" localSheetId="1">#REF!</definedName>
    <definedName name="tocka" localSheetId="12">#REF!</definedName>
    <definedName name="tocka" localSheetId="13">#REF!</definedName>
    <definedName name="tocka">#REF!</definedName>
    <definedName name="tocka2" localSheetId="14">#REF!</definedName>
    <definedName name="tocka2" localSheetId="15">#REF!</definedName>
    <definedName name="tocka2" localSheetId="11">#REF!</definedName>
    <definedName name="tocka2" localSheetId="2">#REF!</definedName>
    <definedName name="tocka2" localSheetId="3">#REF!</definedName>
    <definedName name="tocka2" localSheetId="4">#REF!</definedName>
    <definedName name="tocka2" localSheetId="5">#REF!</definedName>
    <definedName name="tocka2" localSheetId="6">#REF!</definedName>
    <definedName name="tocka2" localSheetId="8">#REF!</definedName>
    <definedName name="tocka2" localSheetId="7">#REF!</definedName>
    <definedName name="tocka2" localSheetId="9">#REF!</definedName>
    <definedName name="tocka2" localSheetId="10">#REF!</definedName>
    <definedName name="tocka2" localSheetId="16">#REF!</definedName>
    <definedName name="tocka2" localSheetId="17">#REF!</definedName>
    <definedName name="tocka2" localSheetId="18">#REF!</definedName>
    <definedName name="tocka2" localSheetId="19">#REF!</definedName>
    <definedName name="tocka2" localSheetId="12">#REF!</definedName>
    <definedName name="tocka2" localSheetId="13">#REF!</definedName>
    <definedName name="tocka2">#REF!</definedName>
    <definedName name="vod" localSheetId="14">#REF!</definedName>
    <definedName name="vod" localSheetId="15">#REF!</definedName>
    <definedName name="vod" localSheetId="11">#REF!</definedName>
    <definedName name="vod" localSheetId="2">#REF!</definedName>
    <definedName name="vod" localSheetId="3">#REF!</definedName>
    <definedName name="vod" localSheetId="4">#REF!</definedName>
    <definedName name="vod" localSheetId="5">#REF!</definedName>
    <definedName name="vod" localSheetId="6">#REF!</definedName>
    <definedName name="vod" localSheetId="8">#REF!</definedName>
    <definedName name="vod" localSheetId="7">#REF!</definedName>
    <definedName name="vod" localSheetId="9">#REF!</definedName>
    <definedName name="vod" localSheetId="10">#REF!</definedName>
    <definedName name="vod" localSheetId="16">#REF!</definedName>
    <definedName name="vod" localSheetId="17">#REF!</definedName>
    <definedName name="vod" localSheetId="18">#REF!</definedName>
    <definedName name="vod" localSheetId="19">#REF!</definedName>
    <definedName name="vod" localSheetId="12">#REF!</definedName>
    <definedName name="vod" localSheetId="13">#REF!</definedName>
    <definedName name="vod">#REF!</definedName>
  </definedNames>
  <calcPr calcId="181029" fullPrecision="0"/>
</workbook>
</file>

<file path=xl/calcChain.xml><?xml version="1.0" encoding="utf-8"?>
<calcChain xmlns="http://schemas.openxmlformats.org/spreadsheetml/2006/main">
  <c r="H212" i="34598" l="1"/>
  <c r="H280" i="34598"/>
  <c r="H283" i="34598" s="1"/>
  <c r="H214" i="34598"/>
  <c r="H205" i="34598"/>
  <c r="H195" i="34598"/>
  <c r="H112" i="34598"/>
  <c r="H180" i="34598"/>
  <c r="B180" i="34598"/>
  <c r="A112" i="34598"/>
  <c r="E34" i="34617"/>
  <c r="F33" i="34600"/>
  <c r="F35" i="34600"/>
  <c r="F102" i="34598"/>
  <c r="F48" i="34598"/>
  <c r="F46" i="34598"/>
  <c r="F44" i="34598"/>
  <c r="E32" i="34617"/>
  <c r="E29" i="34617"/>
  <c r="E26" i="34617"/>
  <c r="E23" i="34617"/>
  <c r="E20" i="34617"/>
  <c r="E17" i="34617"/>
  <c r="E12" i="34617"/>
  <c r="E8" i="34617"/>
  <c r="H41" i="34614"/>
  <c r="H44" i="34614" s="1"/>
  <c r="H35" i="34614"/>
  <c r="H33" i="34614"/>
  <c r="H31" i="34614"/>
  <c r="H29" i="34614"/>
  <c r="H27" i="34614"/>
  <c r="H25" i="34614"/>
  <c r="H23" i="34614"/>
  <c r="H31" i="34613"/>
  <c r="H33" i="34613" s="1"/>
  <c r="H25" i="34613"/>
  <c r="H23" i="34613"/>
  <c r="H33" i="34612"/>
  <c r="H36" i="34612" s="1"/>
  <c r="H27" i="34612"/>
  <c r="H25" i="34612"/>
  <c r="H23" i="34612"/>
  <c r="H60" i="34611"/>
  <c r="H56" i="34611"/>
  <c r="H49" i="34611"/>
  <c r="H46" i="34611"/>
  <c r="H43" i="34611"/>
  <c r="H40" i="34611"/>
  <c r="H37" i="34611"/>
  <c r="H34" i="34611"/>
  <c r="H31" i="34611"/>
  <c r="H52" i="34611" s="1"/>
  <c r="H24" i="34611"/>
  <c r="H21" i="34611"/>
  <c r="H18" i="34611"/>
  <c r="H15" i="34611"/>
  <c r="H27" i="34611" s="1"/>
  <c r="H78" i="34601"/>
  <c r="H80" i="34601" s="1"/>
  <c r="H70" i="34601"/>
  <c r="H68" i="34601"/>
  <c r="H66" i="34601"/>
  <c r="H64" i="34601"/>
  <c r="H62" i="34601"/>
  <c r="H60" i="34601"/>
  <c r="H58" i="34601"/>
  <c r="H56" i="34601"/>
  <c r="H48" i="34601"/>
  <c r="H46" i="34601"/>
  <c r="H44" i="34601"/>
  <c r="H42" i="34601"/>
  <c r="H40" i="34601"/>
  <c r="H38" i="34601"/>
  <c r="H36" i="34601"/>
  <c r="H34" i="34601"/>
  <c r="H32" i="34601"/>
  <c r="H30" i="34601"/>
  <c r="H28" i="34601"/>
  <c r="H26" i="34601"/>
  <c r="H24" i="34601"/>
  <c r="H23" i="34601"/>
  <c r="H22" i="34601"/>
  <c r="H21" i="34601"/>
  <c r="H20" i="34601"/>
  <c r="H36" i="34606"/>
  <c r="H33" i="34606"/>
  <c r="H27" i="34606"/>
  <c r="H25" i="34606"/>
  <c r="H23" i="34606"/>
  <c r="H104" i="34607"/>
  <c r="H83" i="34607"/>
  <c r="H101" i="34607"/>
  <c r="H99" i="34607"/>
  <c r="H97" i="34607"/>
  <c r="H95" i="34607"/>
  <c r="H93" i="34607"/>
  <c r="H91" i="34607"/>
  <c r="H89" i="34607"/>
  <c r="H87" i="34607"/>
  <c r="H81" i="34607"/>
  <c r="H79" i="34607"/>
  <c r="H77" i="34607"/>
  <c r="H75" i="34607"/>
  <c r="H73" i="34607"/>
  <c r="H71" i="34607"/>
  <c r="H69" i="34607"/>
  <c r="H67" i="34607"/>
  <c r="H65" i="34607"/>
  <c r="H63" i="34607"/>
  <c r="H61" i="34607"/>
  <c r="H55" i="34607"/>
  <c r="H53" i="34607"/>
  <c r="H51" i="34607"/>
  <c r="H49" i="34607"/>
  <c r="H47" i="34607"/>
  <c r="H45" i="34607"/>
  <c r="H43" i="34607"/>
  <c r="H41" i="34607"/>
  <c r="H39" i="34607"/>
  <c r="H37" i="34607"/>
  <c r="H35" i="34607"/>
  <c r="H33" i="34607"/>
  <c r="H31" i="34607"/>
  <c r="H29" i="34607"/>
  <c r="H23" i="34607"/>
  <c r="H21" i="34607"/>
  <c r="H19" i="34607"/>
  <c r="H17" i="34607"/>
  <c r="H15" i="34607"/>
  <c r="H25" i="34607" s="1"/>
  <c r="H60" i="34605"/>
  <c r="H53" i="34605"/>
  <c r="H43" i="34605"/>
  <c r="H57" i="34605"/>
  <c r="H51" i="34605"/>
  <c r="H49" i="34605"/>
  <c r="H47" i="34605"/>
  <c r="H41" i="34605"/>
  <c r="H39" i="34605"/>
  <c r="H37" i="34605"/>
  <c r="H35" i="34605"/>
  <c r="H33" i="34605"/>
  <c r="H31" i="34605"/>
  <c r="H29" i="34605"/>
  <c r="H27" i="34605"/>
  <c r="H25" i="34605"/>
  <c r="H19" i="34605"/>
  <c r="H17" i="34605"/>
  <c r="H15" i="34605"/>
  <c r="H21" i="34605" s="1"/>
  <c r="H142" i="34604"/>
  <c r="H76" i="34604"/>
  <c r="H140" i="34604"/>
  <c r="H136" i="34604"/>
  <c r="H128" i="34604"/>
  <c r="H126" i="34604"/>
  <c r="H124" i="34604"/>
  <c r="H122" i="34604"/>
  <c r="H120" i="34604"/>
  <c r="H116" i="34604"/>
  <c r="H112" i="34604"/>
  <c r="H110" i="34604"/>
  <c r="H108" i="34604"/>
  <c r="H106" i="34604"/>
  <c r="H104" i="34604"/>
  <c r="H100" i="34604"/>
  <c r="H98" i="34604"/>
  <c r="H96" i="34604"/>
  <c r="H94" i="34604"/>
  <c r="H92" i="34604"/>
  <c r="H88" i="34604"/>
  <c r="H86" i="34604"/>
  <c r="H84" i="34604"/>
  <c r="H82" i="34604"/>
  <c r="H74" i="34604"/>
  <c r="H72" i="34604"/>
  <c r="H68" i="34604"/>
  <c r="H66" i="34604"/>
  <c r="H57" i="34604"/>
  <c r="H55" i="34604"/>
  <c r="H51" i="34604"/>
  <c r="H49" i="34604"/>
  <c r="H45" i="34604"/>
  <c r="H41" i="34604"/>
  <c r="H37" i="34604"/>
  <c r="H35" i="34604"/>
  <c r="H27" i="34604"/>
  <c r="H25" i="34604"/>
  <c r="H23" i="34604"/>
  <c r="H19" i="34604"/>
  <c r="H17" i="34604"/>
  <c r="H99" i="34603"/>
  <c r="H82" i="34603"/>
  <c r="H68" i="34603"/>
  <c r="H48" i="34603"/>
  <c r="H96" i="34603"/>
  <c r="H94" i="34603"/>
  <c r="H92" i="34603"/>
  <c r="H90" i="34603"/>
  <c r="H88" i="34603"/>
  <c r="H80" i="34603"/>
  <c r="H78" i="34603"/>
  <c r="H76" i="34603"/>
  <c r="H74" i="34603"/>
  <c r="H66" i="34603"/>
  <c r="H62" i="34603"/>
  <c r="H56" i="34603"/>
  <c r="H45" i="34603"/>
  <c r="H41" i="34603"/>
  <c r="H37" i="34603"/>
  <c r="H35" i="34603"/>
  <c r="H27" i="34603"/>
  <c r="H25" i="34603"/>
  <c r="H23" i="34603"/>
  <c r="H21" i="34603"/>
  <c r="H17" i="34603"/>
  <c r="H29" i="34603" s="1"/>
  <c r="H268" i="34602"/>
  <c r="H266" i="34602"/>
  <c r="H264" i="34602"/>
  <c r="H262" i="34602"/>
  <c r="H260" i="34602"/>
  <c r="H254" i="34602"/>
  <c r="H248" i="34602"/>
  <c r="H242" i="34602"/>
  <c r="H240" i="34602"/>
  <c r="H238" i="34602"/>
  <c r="H236" i="34602"/>
  <c r="H234" i="34602"/>
  <c r="H232" i="34602"/>
  <c r="H230" i="34602"/>
  <c r="H222" i="34602"/>
  <c r="H220" i="34602"/>
  <c r="H218" i="34602"/>
  <c r="H216" i="34602"/>
  <c r="H214" i="34602"/>
  <c r="H212" i="34602"/>
  <c r="H208" i="34602"/>
  <c r="H206" i="34602"/>
  <c r="H204" i="34602"/>
  <c r="H202" i="34602"/>
  <c r="H200" i="34602"/>
  <c r="H196" i="34602"/>
  <c r="H194" i="34602"/>
  <c r="H192" i="34602"/>
  <c r="H190" i="34602"/>
  <c r="H188" i="34602"/>
  <c r="H186" i="34602"/>
  <c r="H182" i="34602"/>
  <c r="H180" i="34602"/>
  <c r="H172" i="34602"/>
  <c r="H168" i="34602"/>
  <c r="H164" i="34602"/>
  <c r="H160" i="34602"/>
  <c r="H154" i="34602"/>
  <c r="H152" i="34602"/>
  <c r="H174" i="34602" s="1"/>
  <c r="H141" i="34602"/>
  <c r="H139" i="34602"/>
  <c r="H137" i="34602"/>
  <c r="H135" i="34602"/>
  <c r="H131" i="34602"/>
  <c r="H129" i="34602"/>
  <c r="H127" i="34602"/>
  <c r="H125" i="34602"/>
  <c r="H123" i="34602"/>
  <c r="H121" i="34602"/>
  <c r="H119" i="34602"/>
  <c r="H117" i="34602"/>
  <c r="H115" i="34602"/>
  <c r="H111" i="34602"/>
  <c r="H109" i="34602"/>
  <c r="H107" i="34602"/>
  <c r="H103" i="34602"/>
  <c r="H101" i="34602"/>
  <c r="H99" i="34602"/>
  <c r="H97" i="34602"/>
  <c r="H95" i="34602"/>
  <c r="H93" i="34602"/>
  <c r="H91" i="34602"/>
  <c r="H89" i="34602"/>
  <c r="H87" i="34602"/>
  <c r="H85" i="34602"/>
  <c r="H83" i="34602"/>
  <c r="H75" i="34602"/>
  <c r="H73" i="34602"/>
  <c r="H71" i="34602"/>
  <c r="H69" i="34602"/>
  <c r="H67" i="34602"/>
  <c r="H65" i="34602"/>
  <c r="H63" i="34602"/>
  <c r="H61" i="34602"/>
  <c r="H59" i="34602"/>
  <c r="H57" i="34602"/>
  <c r="H55" i="34602"/>
  <c r="H53" i="34602"/>
  <c r="H51" i="34602"/>
  <c r="H49" i="34602"/>
  <c r="H47" i="34602"/>
  <c r="H45" i="34602"/>
  <c r="H43" i="34602"/>
  <c r="H41" i="34602"/>
  <c r="H39" i="34602"/>
  <c r="H37" i="34602"/>
  <c r="H35" i="34602"/>
  <c r="H33" i="34602"/>
  <c r="H29" i="34602"/>
  <c r="H27" i="34602"/>
  <c r="H25" i="34602"/>
  <c r="H23" i="34602"/>
  <c r="H21" i="34602"/>
  <c r="H19" i="34602"/>
  <c r="H17" i="34602"/>
  <c r="H77" i="34602" s="1"/>
  <c r="H206" i="34600"/>
  <c r="H204" i="34600"/>
  <c r="H202" i="34600"/>
  <c r="H200" i="34600"/>
  <c r="H198" i="34600"/>
  <c r="H196" i="34600"/>
  <c r="H192" i="34600"/>
  <c r="H190" i="34600"/>
  <c r="H188" i="34600"/>
  <c r="H186" i="34600"/>
  <c r="H184" i="34600"/>
  <c r="H182" i="34600"/>
  <c r="H208" i="34600" s="1"/>
  <c r="H174" i="34600"/>
  <c r="H172" i="34600"/>
  <c r="H170" i="34600"/>
  <c r="H168" i="34600"/>
  <c r="H166" i="34600"/>
  <c r="H162" i="34600"/>
  <c r="H158" i="34600"/>
  <c r="H154" i="34600"/>
  <c r="H152" i="34600"/>
  <c r="H150" i="34600"/>
  <c r="H146" i="34600"/>
  <c r="H144" i="34600"/>
  <c r="H142" i="34600"/>
  <c r="H140" i="34600"/>
  <c r="H132" i="34600"/>
  <c r="H130" i="34600"/>
  <c r="H126" i="34600"/>
  <c r="H122" i="34600"/>
  <c r="H116" i="34600"/>
  <c r="H112" i="34600"/>
  <c r="H134" i="34600" s="1"/>
  <c r="H101" i="34600"/>
  <c r="H99" i="34600"/>
  <c r="H97" i="34600"/>
  <c r="H95" i="34600"/>
  <c r="H91" i="34600"/>
  <c r="H89" i="34600"/>
  <c r="H87" i="34600"/>
  <c r="H85" i="34600"/>
  <c r="H81" i="34600"/>
  <c r="H79" i="34600"/>
  <c r="H77" i="34600"/>
  <c r="H73" i="34600"/>
  <c r="H71" i="34600"/>
  <c r="H69" i="34600"/>
  <c r="H67" i="34600"/>
  <c r="H65" i="34600"/>
  <c r="H63" i="34600"/>
  <c r="H61" i="34600"/>
  <c r="H59" i="34600"/>
  <c r="H57" i="34600"/>
  <c r="H49" i="34600"/>
  <c r="H47" i="34600"/>
  <c r="H45" i="34600"/>
  <c r="H43" i="34600"/>
  <c r="H41" i="34600"/>
  <c r="H39" i="34600"/>
  <c r="H37" i="34600"/>
  <c r="H35" i="34600"/>
  <c r="H33" i="34600"/>
  <c r="H31" i="34600"/>
  <c r="H29" i="34600"/>
  <c r="H27" i="34600"/>
  <c r="H23" i="34600"/>
  <c r="H21" i="34600"/>
  <c r="H19" i="34600"/>
  <c r="H17" i="34600"/>
  <c r="H116" i="34599"/>
  <c r="H114" i="34599"/>
  <c r="H112" i="34599"/>
  <c r="H110" i="34599"/>
  <c r="H108" i="34599"/>
  <c r="H106" i="34599"/>
  <c r="H104" i="34599"/>
  <c r="H100" i="34599"/>
  <c r="H98" i="34599"/>
  <c r="H96" i="34599"/>
  <c r="H94" i="34599"/>
  <c r="H92" i="34599"/>
  <c r="H90" i="34599"/>
  <c r="H88" i="34599"/>
  <c r="H86" i="34599"/>
  <c r="H84" i="34599"/>
  <c r="H76" i="34599"/>
  <c r="H72" i="34599"/>
  <c r="H70" i="34599"/>
  <c r="H78" i="34599" s="1"/>
  <c r="H59" i="34599"/>
  <c r="H57" i="34599"/>
  <c r="H55" i="34599"/>
  <c r="H51" i="34599"/>
  <c r="H47" i="34599"/>
  <c r="H43" i="34599"/>
  <c r="H41" i="34599"/>
  <c r="H39" i="34599"/>
  <c r="H31" i="34599"/>
  <c r="H29" i="34599"/>
  <c r="H27" i="34599"/>
  <c r="H25" i="34599"/>
  <c r="H23" i="34599"/>
  <c r="H21" i="34599"/>
  <c r="H17" i="34599"/>
  <c r="H278" i="34598"/>
  <c r="H270" i="34598"/>
  <c r="H266" i="34598"/>
  <c r="H264" i="34598"/>
  <c r="H262" i="34598"/>
  <c r="H260" i="34598"/>
  <c r="H256" i="34598"/>
  <c r="H254" i="34598"/>
  <c r="H252" i="34598"/>
  <c r="H250" i="34598"/>
  <c r="H248" i="34598"/>
  <c r="H246" i="34598"/>
  <c r="H244" i="34598"/>
  <c r="H242" i="34598"/>
  <c r="H240" i="34598"/>
  <c r="H238" i="34598"/>
  <c r="H236" i="34598"/>
  <c r="H234" i="34598"/>
  <c r="H232" i="34598"/>
  <c r="H230" i="34598"/>
  <c r="H228" i="34598"/>
  <c r="H220" i="34598"/>
  <c r="H218" i="34598"/>
  <c r="H210" i="34598"/>
  <c r="H207" i="34598"/>
  <c r="H203" i="34598"/>
  <c r="H201" i="34598"/>
  <c r="H199" i="34598"/>
  <c r="H193" i="34598"/>
  <c r="H191" i="34598"/>
  <c r="H186" i="34598"/>
  <c r="H184" i="34598"/>
  <c r="H182" i="34598"/>
  <c r="H178" i="34598"/>
  <c r="H170" i="34598"/>
  <c r="H168" i="34598"/>
  <c r="H164" i="34598"/>
  <c r="H162" i="34598"/>
  <c r="H158" i="34598"/>
  <c r="H156" i="34598"/>
  <c r="H152" i="34598"/>
  <c r="H150" i="34598"/>
  <c r="H142" i="34598"/>
  <c r="H138" i="34598"/>
  <c r="H136" i="34598"/>
  <c r="H132" i="34598"/>
  <c r="H130" i="34598"/>
  <c r="H128" i="34598"/>
  <c r="H126" i="34598"/>
  <c r="H122" i="34598"/>
  <c r="H120" i="34598"/>
  <c r="H108" i="34598"/>
  <c r="H106" i="34598"/>
  <c r="H104" i="34598"/>
  <c r="H102" i="34598"/>
  <c r="H100" i="34598"/>
  <c r="H98" i="34598"/>
  <c r="H94" i="34598"/>
  <c r="H92" i="34598"/>
  <c r="H90" i="34598"/>
  <c r="H88" i="34598"/>
  <c r="H84" i="34598"/>
  <c r="H80" i="34598"/>
  <c r="H78" i="34598"/>
  <c r="H76" i="34598"/>
  <c r="H74" i="34598"/>
  <c r="H72" i="34598"/>
  <c r="H64" i="34598"/>
  <c r="H62" i="34598"/>
  <c r="H60" i="34598"/>
  <c r="H58" i="34598"/>
  <c r="H56" i="34598"/>
  <c r="H54" i="34598"/>
  <c r="H52" i="34598"/>
  <c r="H50" i="34598"/>
  <c r="H48" i="34598"/>
  <c r="H46" i="34598"/>
  <c r="H44" i="34598"/>
  <c r="H42" i="34598"/>
  <c r="H40" i="34598"/>
  <c r="H38" i="34598"/>
  <c r="H36" i="34598"/>
  <c r="H34" i="34598"/>
  <c r="H32" i="34598"/>
  <c r="H28" i="34598"/>
  <c r="H26" i="34598"/>
  <c r="H24" i="34598"/>
  <c r="H22" i="34598"/>
  <c r="H20" i="34598"/>
  <c r="H18" i="34598"/>
  <c r="H85" i="34596"/>
  <c r="H71" i="34596"/>
  <c r="H51" i="34596"/>
  <c r="H83" i="34596"/>
  <c r="H79" i="34596"/>
  <c r="H77" i="34596"/>
  <c r="H69" i="34596"/>
  <c r="H65" i="34596"/>
  <c r="H61" i="34596"/>
  <c r="H59" i="34596"/>
  <c r="H48" i="34596"/>
  <c r="H46" i="34596"/>
  <c r="H44" i="34596"/>
  <c r="H40" i="34596"/>
  <c r="H36" i="34596"/>
  <c r="H32" i="34596"/>
  <c r="H30" i="34596"/>
  <c r="H28" i="34596"/>
  <c r="H20" i="34596"/>
  <c r="H16" i="34596"/>
  <c r="H32" i="34610"/>
  <c r="H30" i="34610"/>
  <c r="H28" i="34610"/>
  <c r="H24" i="34610"/>
  <c r="H22" i="34610"/>
  <c r="H20" i="34610"/>
  <c r="H12" i="34610"/>
  <c r="H14" i="34610" s="1"/>
  <c r="H36" i="34609"/>
  <c r="H34" i="34609"/>
  <c r="H32" i="34609"/>
  <c r="H30" i="34609"/>
  <c r="H28" i="34609"/>
  <c r="H26" i="34609"/>
  <c r="H22" i="34609"/>
  <c r="H20" i="34609"/>
  <c r="H38" i="34609" s="1"/>
  <c r="H12" i="34609"/>
  <c r="H14" i="34609" s="1"/>
  <c r="H37" i="34608"/>
  <c r="H35" i="34608"/>
  <c r="H33" i="34608"/>
  <c r="H31" i="34608"/>
  <c r="H29" i="34608"/>
  <c r="H25" i="34608"/>
  <c r="H23" i="34608"/>
  <c r="H15" i="34608"/>
  <c r="H17" i="34608" s="1"/>
  <c r="H33" i="34599" l="1"/>
  <c r="H22" i="34596"/>
  <c r="H222" i="34598"/>
  <c r="H114" i="34598"/>
  <c r="H272" i="34598"/>
  <c r="H172" i="34598"/>
  <c r="H72" i="34601"/>
  <c r="H74" i="34601" s="1"/>
  <c r="H57" i="34607"/>
  <c r="H130" i="34604"/>
  <c r="H60" i="34604"/>
  <c r="H29" i="34604"/>
  <c r="H224" i="34602"/>
  <c r="H144" i="34602"/>
  <c r="H51" i="34600"/>
  <c r="H62" i="34599"/>
  <c r="H144" i="34598"/>
  <c r="H66" i="34598"/>
  <c r="E36" i="34617"/>
  <c r="D30" i="34615" s="1"/>
  <c r="H104" i="34600"/>
  <c r="H176" i="34600"/>
  <c r="H34" i="34610"/>
  <c r="H39" i="34608"/>
  <c r="B77" i="34596" l="1"/>
  <c r="B79" i="34596" l="1"/>
  <c r="B83" i="34596" s="1"/>
  <c r="B57" i="34605"/>
  <c r="D298" i="34598" l="1"/>
  <c r="B298" i="34598"/>
  <c r="A220" i="34598"/>
  <c r="A218" i="34598"/>
  <c r="A210" i="34598"/>
  <c r="A207" i="34598"/>
  <c r="A203" i="34598"/>
  <c r="A201" i="34598"/>
  <c r="A199" i="34598"/>
  <c r="A193" i="34598"/>
  <c r="A191" i="34598"/>
  <c r="A186" i="34598"/>
  <c r="A184" i="34598"/>
  <c r="A182" i="34598"/>
  <c r="B178" i="34598"/>
  <c r="A178" i="34598"/>
  <c r="D222" i="34598"/>
  <c r="A164" i="34598"/>
  <c r="A152" i="34598"/>
  <c r="A138" i="34598"/>
  <c r="A136" i="34598"/>
  <c r="B182" i="34598" l="1"/>
  <c r="H298" i="34598"/>
  <c r="B184" i="34598" l="1"/>
  <c r="B186" i="34598" l="1"/>
  <c r="B191" i="34598" l="1"/>
  <c r="B193" i="34598" l="1"/>
  <c r="B199" i="34598" l="1"/>
  <c r="B201" i="34598" l="1"/>
  <c r="B203" i="34598" s="1"/>
  <c r="B207" i="34598" s="1"/>
  <c r="B210" i="34598" s="1"/>
  <c r="B218" i="34598" s="1"/>
  <c r="B220" i="34598" s="1"/>
  <c r="A278" i="34598" l="1"/>
  <c r="D302" i="34598"/>
  <c r="B302" i="34598"/>
  <c r="D296" i="34598"/>
  <c r="B296" i="34598"/>
  <c r="B228" i="34598"/>
  <c r="A170" i="34598"/>
  <c r="A168" i="34598"/>
  <c r="A162" i="34598"/>
  <c r="A158" i="34598"/>
  <c r="A156" i="34598"/>
  <c r="A150" i="34598"/>
  <c r="B150" i="34598"/>
  <c r="D172" i="34598"/>
  <c r="A142" i="34598"/>
  <c r="A132" i="34598"/>
  <c r="A130" i="34598"/>
  <c r="A128" i="34598"/>
  <c r="A126" i="34598"/>
  <c r="B120" i="34598"/>
  <c r="A122" i="34598"/>
  <c r="A120" i="34598"/>
  <c r="A104" i="34598"/>
  <c r="A106" i="34598"/>
  <c r="A108" i="34598"/>
  <c r="A102" i="34598"/>
  <c r="A100" i="34598"/>
  <c r="A98" i="34598"/>
  <c r="A92" i="34598"/>
  <c r="A94" i="34598"/>
  <c r="A90" i="34598"/>
  <c r="A88" i="34598"/>
  <c r="A84" i="34598"/>
  <c r="A80" i="34598"/>
  <c r="A78" i="34598"/>
  <c r="A76" i="34598"/>
  <c r="A74" i="34598"/>
  <c r="A72" i="34598"/>
  <c r="A64" i="34598"/>
  <c r="A62" i="34598"/>
  <c r="A60" i="34598"/>
  <c r="A58" i="34598"/>
  <c r="A56" i="34598"/>
  <c r="A54" i="34598"/>
  <c r="A52" i="34598"/>
  <c r="A50" i="34598"/>
  <c r="A48" i="34598"/>
  <c r="A46" i="34598"/>
  <c r="A44" i="34598"/>
  <c r="A42" i="34598"/>
  <c r="A40" i="34598"/>
  <c r="A38" i="34598"/>
  <c r="A36" i="34598"/>
  <c r="A34" i="34598"/>
  <c r="A32" i="34598"/>
  <c r="A28" i="34598"/>
  <c r="A26" i="34598"/>
  <c r="A24" i="34598"/>
  <c r="A20" i="34598"/>
  <c r="A22" i="34598"/>
  <c r="A18" i="34598"/>
  <c r="B232" i="34598" l="1"/>
  <c r="B152" i="34598"/>
  <c r="B230" i="34598"/>
  <c r="B234" i="34598" s="1"/>
  <c r="H296" i="34598"/>
  <c r="B156" i="34598" l="1"/>
  <c r="B158" i="34598" s="1"/>
  <c r="B236" i="34598"/>
  <c r="B162" i="34598" l="1"/>
  <c r="B238" i="34598"/>
  <c r="B164" i="34598" l="1"/>
  <c r="B168" i="34598" s="1"/>
  <c r="B170" i="34598" s="1"/>
  <c r="B240" i="34598"/>
  <c r="B242" i="34598" l="1"/>
  <c r="B244" i="34598" l="1"/>
  <c r="B246" i="34598" l="1"/>
  <c r="B248" i="34598" s="1"/>
  <c r="B250" i="34598" l="1"/>
  <c r="B252" i="34598" s="1"/>
  <c r="B254" i="34598" s="1"/>
  <c r="B256" i="34598" s="1"/>
  <c r="F17" i="34614"/>
  <c r="A31" i="34614"/>
  <c r="A33" i="34614"/>
  <c r="A35" i="34614"/>
  <c r="A29" i="34614"/>
  <c r="F17" i="34613"/>
  <c r="F17" i="34612"/>
  <c r="D46" i="34613"/>
  <c r="D57" i="34614"/>
  <c r="D53" i="34614"/>
  <c r="B53" i="34614"/>
  <c r="D51" i="34614"/>
  <c r="B51" i="34614"/>
  <c r="D44" i="34614"/>
  <c r="A41" i="34614"/>
  <c r="D37" i="34614"/>
  <c r="A27" i="34614"/>
  <c r="A25" i="34614"/>
  <c r="A23" i="34614"/>
  <c r="A21" i="34614"/>
  <c r="A19" i="34614"/>
  <c r="B17" i="34614"/>
  <c r="A17" i="34614"/>
  <c r="D42" i="34613"/>
  <c r="B42" i="34613"/>
  <c r="D40" i="34613"/>
  <c r="B40" i="34613"/>
  <c r="D33" i="34613"/>
  <c r="A31" i="34613"/>
  <c r="D27" i="34613"/>
  <c r="A25" i="34613"/>
  <c r="A23" i="34613"/>
  <c r="A21" i="34613"/>
  <c r="A19" i="34613"/>
  <c r="B17" i="34613"/>
  <c r="A17" i="34613"/>
  <c r="D45" i="34612"/>
  <c r="B45" i="34612"/>
  <c r="D43" i="34612"/>
  <c r="B43" i="34612"/>
  <c r="D36" i="34612"/>
  <c r="A33" i="34612"/>
  <c r="D29" i="34612"/>
  <c r="A27" i="34612"/>
  <c r="A25" i="34612"/>
  <c r="A23" i="34612"/>
  <c r="A21" i="34612"/>
  <c r="A19" i="34612"/>
  <c r="B17" i="34612"/>
  <c r="A17" i="34612"/>
  <c r="D49" i="34612"/>
  <c r="A24" i="34611"/>
  <c r="A21" i="34611"/>
  <c r="D74" i="34611"/>
  <c r="D71" i="34611"/>
  <c r="B71" i="34611"/>
  <c r="D69" i="34611"/>
  <c r="B69" i="34611"/>
  <c r="D67" i="34611"/>
  <c r="B67" i="34611"/>
  <c r="D60" i="34611"/>
  <c r="A56" i="34611"/>
  <c r="D52" i="34611"/>
  <c r="A49" i="34611"/>
  <c r="A46" i="34611"/>
  <c r="A43" i="34611"/>
  <c r="A40" i="34611"/>
  <c r="A37" i="34611"/>
  <c r="A34" i="34611"/>
  <c r="B31" i="34611"/>
  <c r="A31" i="34611"/>
  <c r="D27" i="34611"/>
  <c r="A18" i="34611"/>
  <c r="B15" i="34611"/>
  <c r="A15" i="34611"/>
  <c r="A48" i="34601"/>
  <c r="A46" i="34601"/>
  <c r="A44" i="34601"/>
  <c r="A42" i="34601"/>
  <c r="A40" i="34601"/>
  <c r="A38" i="34601"/>
  <c r="A36" i="34601"/>
  <c r="A34" i="34601"/>
  <c r="A32" i="34601"/>
  <c r="A30" i="34601"/>
  <c r="A28" i="34601"/>
  <c r="D52" i="34601"/>
  <c r="A26" i="34601"/>
  <c r="H17" i="34601"/>
  <c r="H52" i="34601" s="1"/>
  <c r="A19" i="34601"/>
  <c r="A72" i="34601"/>
  <c r="A70" i="34601"/>
  <c r="A68" i="34601"/>
  <c r="A66" i="34601"/>
  <c r="A64" i="34601"/>
  <c r="A62" i="34601"/>
  <c r="A60" i="34601"/>
  <c r="A58" i="34601"/>
  <c r="A78" i="34601"/>
  <c r="A56" i="34601"/>
  <c r="A17" i="34601"/>
  <c r="B17" i="34601"/>
  <c r="F17" i="34606"/>
  <c r="A27" i="34606"/>
  <c r="A25" i="34606"/>
  <c r="A23" i="34606"/>
  <c r="A21" i="34606"/>
  <c r="A19" i="34606"/>
  <c r="A33" i="34606"/>
  <c r="A17" i="34606"/>
  <c r="B17" i="34606"/>
  <c r="A24" i="28"/>
  <c r="F21" i="34614" l="1"/>
  <c r="H21" i="34614" s="1"/>
  <c r="H17" i="34614"/>
  <c r="F21" i="34613"/>
  <c r="H21" i="34613" s="1"/>
  <c r="H17" i="34613"/>
  <c r="F21" i="34612"/>
  <c r="H21" i="34612" s="1"/>
  <c r="H17" i="34612"/>
  <c r="F19" i="34606"/>
  <c r="H19" i="34606" s="1"/>
  <c r="H17" i="34606"/>
  <c r="H29" i="34606" s="1"/>
  <c r="B260" i="34598"/>
  <c r="B262" i="34598" s="1"/>
  <c r="B264" i="34598" s="1"/>
  <c r="B266" i="34598" s="1"/>
  <c r="B270" i="34598" s="1"/>
  <c r="F19" i="34614"/>
  <c r="H19" i="34614" s="1"/>
  <c r="H53" i="34614"/>
  <c r="F19" i="34613"/>
  <c r="H19" i="34613" s="1"/>
  <c r="F19" i="34612"/>
  <c r="H19" i="34612" s="1"/>
  <c r="B19" i="34614"/>
  <c r="B21" i="34614" s="1"/>
  <c r="B41" i="34614"/>
  <c r="H42" i="34613"/>
  <c r="B19" i="34613"/>
  <c r="B31" i="34613"/>
  <c r="H45" i="34612"/>
  <c r="B19" i="34612"/>
  <c r="B33" i="34612"/>
  <c r="B34" i="34611"/>
  <c r="B37" i="34611" s="1"/>
  <c r="B18" i="34611"/>
  <c r="B21" i="34611" s="1"/>
  <c r="B24" i="34611" s="1"/>
  <c r="H67" i="34611"/>
  <c r="H69" i="34611"/>
  <c r="H71" i="34611"/>
  <c r="B56" i="34611"/>
  <c r="B19" i="34601"/>
  <c r="B26" i="34601" s="1"/>
  <c r="B19" i="34606"/>
  <c r="B21" i="34606" s="1"/>
  <c r="F21" i="34606"/>
  <c r="H21" i="34606" s="1"/>
  <c r="A25" i="28"/>
  <c r="A26" i="28" s="1"/>
  <c r="H29" i="34612" l="1"/>
  <c r="H43" i="34612" s="1"/>
  <c r="H49" i="34612" s="1"/>
  <c r="D27" i="34615" s="1"/>
  <c r="H37" i="34614"/>
  <c r="H51" i="34614" s="1"/>
  <c r="H57" i="34614" s="1"/>
  <c r="D29" i="34615" s="1"/>
  <c r="H27" i="34613"/>
  <c r="H40" i="34613" s="1"/>
  <c r="H46" i="34613" s="1"/>
  <c r="D28" i="34615" s="1"/>
  <c r="H74" i="34611"/>
  <c r="D26" i="34615" s="1"/>
  <c r="B21" i="34613"/>
  <c r="B21" i="34612"/>
  <c r="B40" i="34611"/>
  <c r="B43" i="34611" s="1"/>
  <c r="B28" i="34601"/>
  <c r="A27" i="28"/>
  <c r="A28" i="28" s="1"/>
  <c r="B23" i="34612" l="1"/>
  <c r="B25" i="34612" s="1"/>
  <c r="B27" i="34612" s="1"/>
  <c r="B23" i="34614"/>
  <c r="B23" i="34613"/>
  <c r="B25" i="34613" s="1"/>
  <c r="B46" i="34611"/>
  <c r="B49" i="34611" s="1"/>
  <c r="B30" i="34601"/>
  <c r="B23" i="34606"/>
  <c r="B25" i="34606" s="1"/>
  <c r="A29" i="28"/>
  <c r="B25" i="34614" l="1"/>
  <c r="B32" i="34601"/>
  <c r="B34" i="34601" s="1"/>
  <c r="B27" i="34606"/>
  <c r="A69" i="34596"/>
  <c r="A65" i="34596"/>
  <c r="A61" i="34596"/>
  <c r="A59" i="34596"/>
  <c r="A48" i="34596"/>
  <c r="A46" i="34596"/>
  <c r="A44" i="34596"/>
  <c r="A40" i="34596"/>
  <c r="A36" i="34596"/>
  <c r="A32" i="34596"/>
  <c r="A30" i="34596"/>
  <c r="A28" i="34596"/>
  <c r="D44" i="34610"/>
  <c r="B44" i="34610"/>
  <c r="D42" i="34610"/>
  <c r="B42" i="34610"/>
  <c r="D34" i="34610"/>
  <c r="B20" i="34610"/>
  <c r="D14" i="34610"/>
  <c r="H42" i="34610"/>
  <c r="B12" i="34610"/>
  <c r="D47" i="34610"/>
  <c r="D51" i="34609"/>
  <c r="D48" i="34609"/>
  <c r="B48" i="34609"/>
  <c r="D46" i="34609"/>
  <c r="B46" i="34609"/>
  <c r="D38" i="34609"/>
  <c r="B20" i="34609"/>
  <c r="D14" i="34609"/>
  <c r="H46" i="34609"/>
  <c r="H51" i="34609" s="1"/>
  <c r="D13" i="34615" s="1"/>
  <c r="B12" i="34609"/>
  <c r="D52" i="34608"/>
  <c r="D49" i="34608"/>
  <c r="B49" i="34608"/>
  <c r="D47" i="34608"/>
  <c r="B47" i="34608"/>
  <c r="D39" i="34608"/>
  <c r="B23" i="34608"/>
  <c r="D17" i="34608"/>
  <c r="B15" i="34608"/>
  <c r="B87" i="34607"/>
  <c r="A77" i="34607"/>
  <c r="A79" i="34607"/>
  <c r="A81" i="34607"/>
  <c r="A75" i="34607"/>
  <c r="A73" i="34607"/>
  <c r="A71" i="34607"/>
  <c r="A69" i="34607"/>
  <c r="A67" i="34607"/>
  <c r="B61" i="34607"/>
  <c r="A65" i="34607"/>
  <c r="A63" i="34607"/>
  <c r="A61" i="34607"/>
  <c r="A55" i="34607"/>
  <c r="A53" i="34607"/>
  <c r="A51" i="34607"/>
  <c r="A49" i="34607"/>
  <c r="A47" i="34607"/>
  <c r="A45" i="34607"/>
  <c r="A43" i="34607"/>
  <c r="A41" i="34607"/>
  <c r="A39" i="34607"/>
  <c r="A37" i="34607"/>
  <c r="A35" i="34607"/>
  <c r="A31" i="34607"/>
  <c r="B29" i="34607"/>
  <c r="A29" i="34607"/>
  <c r="A33" i="34607"/>
  <c r="B15" i="34607"/>
  <c r="B47" i="34605"/>
  <c r="A51" i="34605"/>
  <c r="A49" i="34605"/>
  <c r="A47" i="34605"/>
  <c r="A41" i="34605"/>
  <c r="A39" i="34605"/>
  <c r="A37" i="34605"/>
  <c r="A35" i="34605"/>
  <c r="A33" i="34605"/>
  <c r="A31" i="34605"/>
  <c r="A29" i="34605"/>
  <c r="A27" i="34605"/>
  <c r="A25" i="34605"/>
  <c r="B22" i="34609" l="1"/>
  <c r="B22" i="34610"/>
  <c r="B24" i="34610" s="1"/>
  <c r="B27" i="34614"/>
  <c r="B36" i="34601"/>
  <c r="B38" i="34601" s="1"/>
  <c r="H44" i="34610"/>
  <c r="H47" i="34610" s="1"/>
  <c r="D14" i="34615" s="1"/>
  <c r="H48" i="34609"/>
  <c r="B26" i="34609"/>
  <c r="B28" i="34609" s="1"/>
  <c r="H49" i="34608"/>
  <c r="H47" i="34608"/>
  <c r="B25" i="34608"/>
  <c r="B89" i="34607"/>
  <c r="B91" i="34607" s="1"/>
  <c r="B63" i="34607"/>
  <c r="B31" i="34607"/>
  <c r="B49" i="34605"/>
  <c r="B51" i="34605" s="1"/>
  <c r="H52" i="34608" l="1"/>
  <c r="D12" i="34615" s="1"/>
  <c r="B28" i="34610"/>
  <c r="B30" i="34610" s="1"/>
  <c r="B29" i="34614"/>
  <c r="B31" i="34614" s="1"/>
  <c r="B33" i="34614" s="1"/>
  <c r="B35" i="34614" s="1"/>
  <c r="B40" i="34601"/>
  <c r="B42" i="34601" s="1"/>
  <c r="B44" i="34601" s="1"/>
  <c r="B46" i="34601" s="1"/>
  <c r="B48" i="34601" s="1"/>
  <c r="B30" i="34609"/>
  <c r="B32" i="34609" s="1"/>
  <c r="B93" i="34607"/>
  <c r="B95" i="34607" s="1"/>
  <c r="B65" i="34607"/>
  <c r="B33" i="34607"/>
  <c r="B32" i="34610" l="1"/>
  <c r="B34" i="34609"/>
  <c r="B36" i="34609" s="1"/>
  <c r="B29" i="34608"/>
  <c r="B97" i="34607"/>
  <c r="B67" i="34607"/>
  <c r="B35" i="34607"/>
  <c r="B31" i="34608" l="1"/>
  <c r="B33" i="34608" s="1"/>
  <c r="B99" i="34607"/>
  <c r="B101" i="34607" s="1"/>
  <c r="B69" i="34607"/>
  <c r="B37" i="34607"/>
  <c r="B39" i="34607" s="1"/>
  <c r="B35" i="34608" l="1"/>
  <c r="B37" i="34608" s="1"/>
  <c r="B41" i="34607"/>
  <c r="B43" i="34607" s="1"/>
  <c r="B71" i="34607"/>
  <c r="B73" i="34607" s="1"/>
  <c r="B75" i="34607" s="1"/>
  <c r="B77" i="34607" s="1"/>
  <c r="B79" i="34607" l="1"/>
  <c r="B81" i="34607" s="1"/>
  <c r="B45" i="34607"/>
  <c r="B47" i="34607" s="1"/>
  <c r="B49" i="34607" l="1"/>
  <c r="B51" i="34607" s="1"/>
  <c r="B53" i="34607" s="1"/>
  <c r="B55" i="34607" s="1"/>
  <c r="A140" i="34604" l="1"/>
  <c r="B136" i="34604"/>
  <c r="A136" i="34604"/>
  <c r="A128" i="34604"/>
  <c r="A126" i="34604"/>
  <c r="A124" i="34604"/>
  <c r="A122" i="34604"/>
  <c r="A120" i="34604"/>
  <c r="A116" i="34604"/>
  <c r="A112" i="34604"/>
  <c r="A110" i="34604"/>
  <c r="A108" i="34604"/>
  <c r="A106" i="34604"/>
  <c r="A104" i="34604"/>
  <c r="A100" i="34604"/>
  <c r="A98" i="34604"/>
  <c r="A96" i="34604"/>
  <c r="A94" i="34604"/>
  <c r="A92" i="34604"/>
  <c r="A88" i="34604"/>
  <c r="A86" i="34604"/>
  <c r="A84" i="34604"/>
  <c r="B82" i="34604"/>
  <c r="A82" i="34604"/>
  <c r="A74" i="34604"/>
  <c r="A72" i="34604"/>
  <c r="A68" i="34604"/>
  <c r="B66" i="34604"/>
  <c r="A66" i="34604"/>
  <c r="B153" i="34604"/>
  <c r="D76" i="34604"/>
  <c r="D153" i="34604" s="1"/>
  <c r="A57" i="34604"/>
  <c r="A55" i="34604"/>
  <c r="A51" i="34604"/>
  <c r="A49" i="34604"/>
  <c r="A45" i="34604"/>
  <c r="A41" i="34604"/>
  <c r="A37" i="34604"/>
  <c r="A35" i="34604"/>
  <c r="A27" i="34604"/>
  <c r="A25" i="34604"/>
  <c r="A23" i="34604"/>
  <c r="A19" i="34604"/>
  <c r="A17" i="34604"/>
  <c r="D121" i="34607"/>
  <c r="D117" i="34607"/>
  <c r="B117" i="34607"/>
  <c r="D115" i="34607"/>
  <c r="B115" i="34607"/>
  <c r="D113" i="34607"/>
  <c r="B113" i="34607"/>
  <c r="D111" i="34607"/>
  <c r="B111" i="34607"/>
  <c r="D104" i="34607"/>
  <c r="D83" i="34607"/>
  <c r="D57" i="34607"/>
  <c r="D25" i="34607"/>
  <c r="H111" i="34607"/>
  <c r="D45" i="34606"/>
  <c r="B45" i="34606"/>
  <c r="D43" i="34606"/>
  <c r="B43" i="34606"/>
  <c r="D36" i="34606"/>
  <c r="D29" i="34606"/>
  <c r="D49" i="34606"/>
  <c r="D73" i="34605"/>
  <c r="B73" i="34605"/>
  <c r="D71" i="34605"/>
  <c r="B71" i="34605"/>
  <c r="D69" i="34605"/>
  <c r="B69" i="34605"/>
  <c r="D67" i="34605"/>
  <c r="B67" i="34605"/>
  <c r="D60" i="34605"/>
  <c r="D53" i="34605"/>
  <c r="D43" i="34605"/>
  <c r="B25" i="34605"/>
  <c r="D21" i="34605"/>
  <c r="B15" i="34605"/>
  <c r="D76" i="34605"/>
  <c r="D157" i="34604"/>
  <c r="B157" i="34604"/>
  <c r="D155" i="34604"/>
  <c r="B155" i="34604"/>
  <c r="D151" i="34604"/>
  <c r="B151" i="34604"/>
  <c r="D149" i="34604"/>
  <c r="B149" i="34604"/>
  <c r="D142" i="34604"/>
  <c r="D130" i="34604"/>
  <c r="D60" i="34604"/>
  <c r="B35" i="34604"/>
  <c r="D29" i="34604"/>
  <c r="B17" i="34604"/>
  <c r="D160" i="34604"/>
  <c r="A96" i="34603"/>
  <c r="A94" i="34603"/>
  <c r="A92" i="34603"/>
  <c r="A90" i="34603"/>
  <c r="A88" i="34603"/>
  <c r="B88" i="34603"/>
  <c r="D99" i="34603"/>
  <c r="B74" i="34603"/>
  <c r="B76" i="34603" s="1"/>
  <c r="A66" i="34603"/>
  <c r="A62" i="34603"/>
  <c r="A56" i="34603"/>
  <c r="B56" i="34603"/>
  <c r="A45" i="34603"/>
  <c r="A41" i="34603"/>
  <c r="A37" i="34603"/>
  <c r="A35" i="34603"/>
  <c r="B35" i="34603"/>
  <c r="A27" i="34603"/>
  <c r="A25" i="34603"/>
  <c r="A23" i="34603"/>
  <c r="A21" i="34603"/>
  <c r="B17" i="34603"/>
  <c r="B37" i="34603" l="1"/>
  <c r="B41" i="34603" s="1"/>
  <c r="B45" i="34603" s="1"/>
  <c r="B33" i="34606"/>
  <c r="H117" i="34607"/>
  <c r="B27" i="34605"/>
  <c r="B29" i="34605" s="1"/>
  <c r="B140" i="34604"/>
  <c r="H155" i="34604"/>
  <c r="B84" i="34604"/>
  <c r="H153" i="34604"/>
  <c r="B68" i="34604"/>
  <c r="B37" i="34604"/>
  <c r="H149" i="34604"/>
  <c r="B19" i="34604"/>
  <c r="H113" i="34607"/>
  <c r="H121" i="34607" s="1"/>
  <c r="D23" i="34615" s="1"/>
  <c r="H115" i="34607"/>
  <c r="H73" i="34605"/>
  <c r="H45" i="34606"/>
  <c r="H43" i="34606"/>
  <c r="H49" i="34606" s="1"/>
  <c r="D24" i="34615" s="1"/>
  <c r="H69" i="34605"/>
  <c r="H71" i="34605"/>
  <c r="H67" i="34605"/>
  <c r="H76" i="34605" s="1"/>
  <c r="D22" i="34615" s="1"/>
  <c r="B90" i="34603"/>
  <c r="B78" i="34603"/>
  <c r="B80" i="34603" s="1"/>
  <c r="B62" i="34603"/>
  <c r="B66" i="34603" s="1"/>
  <c r="B21" i="34603"/>
  <c r="B92" i="34603" l="1"/>
  <c r="B31" i="34605"/>
  <c r="B33" i="34605" s="1"/>
  <c r="H157" i="34604"/>
  <c r="B86" i="34604"/>
  <c r="B72" i="34604"/>
  <c r="B74" i="34604" s="1"/>
  <c r="B41" i="34604"/>
  <c r="B45" i="34604" s="1"/>
  <c r="B49" i="34604" s="1"/>
  <c r="B23" i="34604"/>
  <c r="B23" i="34603"/>
  <c r="B25" i="34603" s="1"/>
  <c r="B27" i="34603" s="1"/>
  <c r="B94" i="34603" l="1"/>
  <c r="B96" i="34603" s="1"/>
  <c r="B35" i="34605"/>
  <c r="B37" i="34605" s="1"/>
  <c r="B88" i="34604"/>
  <c r="H151" i="34604"/>
  <c r="H160" i="34604" s="1"/>
  <c r="D21" i="34615" s="1"/>
  <c r="B51" i="34604"/>
  <c r="B55" i="34604" s="1"/>
  <c r="B25" i="34604"/>
  <c r="D284" i="34602"/>
  <c r="B284" i="34602"/>
  <c r="F256" i="34602"/>
  <c r="H256" i="34602" s="1"/>
  <c r="F252" i="34602"/>
  <c r="H252" i="34602" s="1"/>
  <c r="F250" i="34602"/>
  <c r="H250" i="34602" s="1"/>
  <c r="F246" i="34602"/>
  <c r="H246" i="34602" s="1"/>
  <c r="H270" i="34602" s="1"/>
  <c r="B230" i="34602"/>
  <c r="B180" i="34602"/>
  <c r="D224" i="34602"/>
  <c r="A172" i="34602"/>
  <c r="A168" i="34602"/>
  <c r="A164" i="34602"/>
  <c r="A160" i="34602"/>
  <c r="A154" i="34602"/>
  <c r="A152" i="34602"/>
  <c r="B152" i="34602"/>
  <c r="D174" i="34602"/>
  <c r="A141" i="34602"/>
  <c r="A139" i="34602"/>
  <c r="A137" i="34602"/>
  <c r="A135" i="34602"/>
  <c r="A131" i="34602"/>
  <c r="A129" i="34602"/>
  <c r="A127" i="34602"/>
  <c r="A125" i="34602"/>
  <c r="A123" i="34602"/>
  <c r="A121" i="34602"/>
  <c r="A119" i="34602"/>
  <c r="A117" i="34602"/>
  <c r="A115" i="34602"/>
  <c r="A111" i="34602"/>
  <c r="A109" i="34602"/>
  <c r="A107" i="34602"/>
  <c r="A103" i="34602"/>
  <c r="A101" i="34602"/>
  <c r="A99" i="34602"/>
  <c r="A97" i="34602"/>
  <c r="A95" i="34602"/>
  <c r="A93" i="34602"/>
  <c r="A91" i="34602"/>
  <c r="A89" i="34602"/>
  <c r="A87" i="34602"/>
  <c r="A85" i="34602"/>
  <c r="A83" i="34602"/>
  <c r="B83" i="34602"/>
  <c r="D144" i="34602"/>
  <c r="A75" i="34602"/>
  <c r="A73" i="34602"/>
  <c r="A71" i="34602"/>
  <c r="A69" i="34602"/>
  <c r="A67" i="34602"/>
  <c r="A65" i="34602"/>
  <c r="A63" i="34602"/>
  <c r="A61" i="34602"/>
  <c r="A59" i="34602"/>
  <c r="A57" i="34602"/>
  <c r="A55" i="34602"/>
  <c r="A53" i="34602"/>
  <c r="A51" i="34602"/>
  <c r="A49" i="34602"/>
  <c r="A47" i="34602"/>
  <c r="A45" i="34602"/>
  <c r="A43" i="34602"/>
  <c r="A41" i="34602"/>
  <c r="A39" i="34602"/>
  <c r="A37" i="34602"/>
  <c r="A35" i="34602"/>
  <c r="A33" i="34602"/>
  <c r="A29" i="34602"/>
  <c r="A27" i="34602"/>
  <c r="A25" i="34602"/>
  <c r="A23" i="34602"/>
  <c r="A21" i="34602"/>
  <c r="A17" i="34602"/>
  <c r="A19" i="34602"/>
  <c r="B17" i="34602"/>
  <c r="B39" i="34605" l="1"/>
  <c r="B41" i="34605" s="1"/>
  <c r="B92" i="34604"/>
  <c r="B94" i="34604" s="1"/>
  <c r="B96" i="34604" s="1"/>
  <c r="B98" i="34604" s="1"/>
  <c r="B57" i="34604"/>
  <c r="B27" i="34604"/>
  <c r="B232" i="34602"/>
  <c r="H284" i="34602"/>
  <c r="B182" i="34602"/>
  <c r="B154" i="34602"/>
  <c r="B160" i="34602" s="1"/>
  <c r="B19" i="34602"/>
  <c r="B21" i="34602" s="1"/>
  <c r="B85" i="34602"/>
  <c r="B100" i="34604" l="1"/>
  <c r="B234" i="34602"/>
  <c r="B164" i="34602"/>
  <c r="B168" i="34602" s="1"/>
  <c r="B172" i="34602" s="1"/>
  <c r="B186" i="34602"/>
  <c r="B87" i="34602"/>
  <c r="B89" i="34602" s="1"/>
  <c r="B23" i="34602"/>
  <c r="B25" i="34602" s="1"/>
  <c r="B104" i="34604" l="1"/>
  <c r="B106" i="34604" s="1"/>
  <c r="B108" i="34604" s="1"/>
  <c r="B236" i="34602"/>
  <c r="B238" i="34602" s="1"/>
  <c r="B188" i="34602"/>
  <c r="B190" i="34602" s="1"/>
  <c r="B91" i="34602"/>
  <c r="B27" i="34602"/>
  <c r="B29" i="34602" s="1"/>
  <c r="B110" i="34604" l="1"/>
  <c r="B112" i="34604" s="1"/>
  <c r="B116" i="34604" s="1"/>
  <c r="B120" i="34604" s="1"/>
  <c r="B122" i="34604" s="1"/>
  <c r="B124" i="34604" s="1"/>
  <c r="B126" i="34604" s="1"/>
  <c r="B128" i="34604" s="1"/>
  <c r="B240" i="34602"/>
  <c r="B242" i="34602" s="1"/>
  <c r="B192" i="34602"/>
  <c r="B93" i="34602"/>
  <c r="B33" i="34602"/>
  <c r="B35" i="34602" s="1"/>
  <c r="B246" i="34602" l="1"/>
  <c r="B194" i="34602"/>
  <c r="B196" i="34602" s="1"/>
  <c r="B95" i="34602"/>
  <c r="B37" i="34602"/>
  <c r="B39" i="34602" s="1"/>
  <c r="B248" i="34602" l="1"/>
  <c r="B250" i="34602" s="1"/>
  <c r="B252" i="34602" s="1"/>
  <c r="B254" i="34602" s="1"/>
  <c r="B256" i="34602" s="1"/>
  <c r="B260" i="34602" s="1"/>
  <c r="B262" i="34602" s="1"/>
  <c r="B264" i="34602" s="1"/>
  <c r="B266" i="34602" s="1"/>
  <c r="B268" i="34602" s="1"/>
  <c r="B200" i="34602"/>
  <c r="B202" i="34602" s="1"/>
  <c r="B204" i="34602" s="1"/>
  <c r="B206" i="34602" s="1"/>
  <c r="B97" i="34602"/>
  <c r="B41" i="34602"/>
  <c r="B43" i="34602" s="1"/>
  <c r="B45" i="34602" s="1"/>
  <c r="B47" i="34602" s="1"/>
  <c r="B49" i="34602" s="1"/>
  <c r="B51" i="34602" s="1"/>
  <c r="B53" i="34602" s="1"/>
  <c r="B55" i="34602" s="1"/>
  <c r="B57" i="34602" s="1"/>
  <c r="B59" i="34602" s="1"/>
  <c r="B61" i="34602" s="1"/>
  <c r="B63" i="34602" s="1"/>
  <c r="B65" i="34602" s="1"/>
  <c r="B67" i="34602" s="1"/>
  <c r="B69" i="34602" s="1"/>
  <c r="B71" i="34602" s="1"/>
  <c r="B73" i="34602" s="1"/>
  <c r="B75" i="34602" s="1"/>
  <c r="B208" i="34602" l="1"/>
  <c r="B212" i="34602" s="1"/>
  <c r="B214" i="34602" s="1"/>
  <c r="B216" i="34602" s="1"/>
  <c r="B99" i="34602"/>
  <c r="B101" i="34602" l="1"/>
  <c r="B103" i="34602" s="1"/>
  <c r="B107" i="34602" s="1"/>
  <c r="B109" i="34602" s="1"/>
  <c r="B111" i="34602" s="1"/>
  <c r="B115" i="34602" s="1"/>
  <c r="B117" i="34602" s="1"/>
  <c r="B119" i="34602" s="1"/>
  <c r="B121" i="34602" s="1"/>
  <c r="B123" i="34602" s="1"/>
  <c r="B125" i="34602" s="1"/>
  <c r="B127" i="34602" s="1"/>
  <c r="B129" i="34602" s="1"/>
  <c r="B131" i="34602" s="1"/>
  <c r="B135" i="34602" l="1"/>
  <c r="B137" i="34602" s="1"/>
  <c r="B139" i="34602" s="1"/>
  <c r="B141" i="34602" s="1"/>
  <c r="B182" i="34600" l="1"/>
  <c r="B140" i="34600"/>
  <c r="D222" i="34600"/>
  <c r="B222" i="34600"/>
  <c r="D176" i="34600"/>
  <c r="A132" i="34600"/>
  <c r="A130" i="34600"/>
  <c r="A126" i="34600"/>
  <c r="A122" i="34600"/>
  <c r="A116" i="34600"/>
  <c r="A112" i="34600"/>
  <c r="B112" i="34600"/>
  <c r="D134" i="34600"/>
  <c r="A101" i="34600"/>
  <c r="A99" i="34600"/>
  <c r="A97" i="34600"/>
  <c r="A95" i="34600"/>
  <c r="A91" i="34600"/>
  <c r="A89" i="34600"/>
  <c r="A87" i="34600"/>
  <c r="A85" i="34600"/>
  <c r="A81" i="34600"/>
  <c r="A79" i="34600"/>
  <c r="A77" i="34600"/>
  <c r="A73" i="34600"/>
  <c r="A71" i="34600"/>
  <c r="A69" i="34600"/>
  <c r="A67" i="34600"/>
  <c r="A65" i="34600"/>
  <c r="A63" i="34600"/>
  <c r="A61" i="34600"/>
  <c r="A59" i="34600"/>
  <c r="A57" i="34600"/>
  <c r="B57" i="34600"/>
  <c r="A49" i="34600"/>
  <c r="A47" i="34600"/>
  <c r="A45" i="34600"/>
  <c r="A43" i="34600"/>
  <c r="A41" i="34600"/>
  <c r="A39" i="34600"/>
  <c r="A37" i="34600"/>
  <c r="A35" i="34600"/>
  <c r="A33" i="34600"/>
  <c r="A31" i="34600"/>
  <c r="A29" i="34600"/>
  <c r="A27" i="34600"/>
  <c r="A23" i="34600"/>
  <c r="A21" i="34600"/>
  <c r="A19" i="34600"/>
  <c r="B17" i="34600"/>
  <c r="B19" i="34600" s="1"/>
  <c r="B84" i="34599"/>
  <c r="B86" i="34599" s="1"/>
  <c r="A76" i="34599"/>
  <c r="A72" i="34599"/>
  <c r="A70" i="34599"/>
  <c r="B70" i="34599"/>
  <c r="B39" i="34599"/>
  <c r="B41" i="34599" s="1"/>
  <c r="B17" i="34599"/>
  <c r="D117" i="34603"/>
  <c r="D289" i="34602"/>
  <c r="D114" i="34603"/>
  <c r="B114" i="34603"/>
  <c r="D112" i="34603"/>
  <c r="B112" i="34603"/>
  <c r="D110" i="34603"/>
  <c r="B110" i="34603"/>
  <c r="D108" i="34603"/>
  <c r="B108" i="34603"/>
  <c r="D106" i="34603"/>
  <c r="B106" i="34603"/>
  <c r="D82" i="34603"/>
  <c r="D68" i="34603"/>
  <c r="D48" i="34603"/>
  <c r="D29" i="34603"/>
  <c r="H106" i="34603"/>
  <c r="H117" i="34603" s="1"/>
  <c r="D20" i="34615" s="1"/>
  <c r="D286" i="34602"/>
  <c r="B286" i="34602"/>
  <c r="D282" i="34602"/>
  <c r="B282" i="34602"/>
  <c r="D280" i="34602"/>
  <c r="B280" i="34602"/>
  <c r="D278" i="34602"/>
  <c r="B278" i="34602"/>
  <c r="D270" i="34602"/>
  <c r="D77" i="34602"/>
  <c r="D227" i="34600"/>
  <c r="D91" i="34601"/>
  <c r="B91" i="34601"/>
  <c r="D89" i="34601"/>
  <c r="B89" i="34601"/>
  <c r="D87" i="34601"/>
  <c r="B87" i="34601"/>
  <c r="D80" i="34601"/>
  <c r="D74" i="34601"/>
  <c r="B56" i="34601"/>
  <c r="D95" i="34601"/>
  <c r="D224" i="34600"/>
  <c r="B224" i="34600"/>
  <c r="D220" i="34600"/>
  <c r="B220" i="34600"/>
  <c r="D218" i="34600"/>
  <c r="B218" i="34600"/>
  <c r="D216" i="34600"/>
  <c r="B216" i="34600"/>
  <c r="D208" i="34600"/>
  <c r="D104" i="34600"/>
  <c r="D51" i="34600"/>
  <c r="H91" i="34601" l="1"/>
  <c r="H89" i="34601"/>
  <c r="B58" i="34601"/>
  <c r="H114" i="34603"/>
  <c r="H282" i="34602"/>
  <c r="B184" i="34600"/>
  <c r="B186" i="34600" s="1"/>
  <c r="H222" i="34600"/>
  <c r="B142" i="34600"/>
  <c r="B144" i="34600" s="1"/>
  <c r="B59" i="34600"/>
  <c r="B61" i="34600" s="1"/>
  <c r="B116" i="34600"/>
  <c r="H220" i="34600"/>
  <c r="H218" i="34600"/>
  <c r="B21" i="34600"/>
  <c r="B23" i="34600" s="1"/>
  <c r="B88" i="34599"/>
  <c r="B72" i="34599"/>
  <c r="B76" i="34599" s="1"/>
  <c r="B21" i="34599"/>
  <c r="B23" i="34599" s="1"/>
  <c r="B25" i="34599" s="1"/>
  <c r="B43" i="34599"/>
  <c r="B47" i="34599" s="1"/>
  <c r="H110" i="34603"/>
  <c r="H112" i="34603"/>
  <c r="H108" i="34603"/>
  <c r="H280" i="34602"/>
  <c r="H278" i="34602"/>
  <c r="H286" i="34602"/>
  <c r="H216" i="34600"/>
  <c r="H87" i="34601"/>
  <c r="B78" i="34601"/>
  <c r="H224" i="34600"/>
  <c r="H95" i="34601" l="1"/>
  <c r="D25" i="34615" s="1"/>
  <c r="H289" i="34602"/>
  <c r="D19" i="34615" s="1"/>
  <c r="H227" i="34600"/>
  <c r="D18" i="34615" s="1"/>
  <c r="B60" i="34601"/>
  <c r="B62" i="34601" s="1"/>
  <c r="B188" i="34600"/>
  <c r="B190" i="34600" s="1"/>
  <c r="B146" i="34600"/>
  <c r="B63" i="34600"/>
  <c r="B122" i="34600"/>
  <c r="B27" i="34600"/>
  <c r="B90" i="34599"/>
  <c r="B27" i="34599"/>
  <c r="B51" i="34599"/>
  <c r="B55" i="34599" s="1"/>
  <c r="B64" i="34601" l="1"/>
  <c r="B192" i="34600"/>
  <c r="B150" i="34600"/>
  <c r="B152" i="34600" s="1"/>
  <c r="B65" i="34600"/>
  <c r="B126" i="34600"/>
  <c r="B130" i="34600" s="1"/>
  <c r="B29" i="34600"/>
  <c r="B31" i="34600" s="1"/>
  <c r="B33" i="34600" s="1"/>
  <c r="B35" i="34600" s="1"/>
  <c r="B92" i="34599"/>
  <c r="B94" i="34599" s="1"/>
  <c r="B96" i="34599" s="1"/>
  <c r="B98" i="34599" s="1"/>
  <c r="B100" i="34599" s="1"/>
  <c r="B29" i="34599"/>
  <c r="B31" i="34599" s="1"/>
  <c r="B57" i="34599"/>
  <c r="B59" i="34599" s="1"/>
  <c r="B66" i="34601" l="1"/>
  <c r="B68" i="34601" s="1"/>
  <c r="B70" i="34601" s="1"/>
  <c r="B196" i="34600"/>
  <c r="B154" i="34600"/>
  <c r="B67" i="34600"/>
  <c r="B69" i="34600" s="1"/>
  <c r="B132" i="34600"/>
  <c r="B37" i="34600"/>
  <c r="B104" i="34599"/>
  <c r="B72" i="34601" l="1"/>
  <c r="B198" i="34600"/>
  <c r="B200" i="34600" s="1"/>
  <c r="B158" i="34600"/>
  <c r="B71" i="34600"/>
  <c r="B73" i="34600" s="1"/>
  <c r="B39" i="34600"/>
  <c r="B41" i="34600" s="1"/>
  <c r="B43" i="34600" s="1"/>
  <c r="B45" i="34600" s="1"/>
  <c r="B47" i="34600" s="1"/>
  <c r="B49" i="34600" s="1"/>
  <c r="B106" i="34599"/>
  <c r="B108" i="34599" s="1"/>
  <c r="B202" i="34600" l="1"/>
  <c r="B204" i="34600" s="1"/>
  <c r="B206" i="34600" s="1"/>
  <c r="B77" i="34600"/>
  <c r="B79" i="34600" s="1"/>
  <c r="B162" i="34600"/>
  <c r="B166" i="34600" s="1"/>
  <c r="B168" i="34600" s="1"/>
  <c r="B170" i="34600" s="1"/>
  <c r="B172" i="34600" s="1"/>
  <c r="B174" i="34600" s="1"/>
  <c r="B110" i="34599"/>
  <c r="B112" i="34599" s="1"/>
  <c r="B114" i="34599" s="1"/>
  <c r="B81" i="34600" l="1"/>
  <c r="B85" i="34600" l="1"/>
  <c r="B87" i="34600" s="1"/>
  <c r="B89" i="34600" s="1"/>
  <c r="B91" i="34600" s="1"/>
  <c r="B95" i="34600" s="1"/>
  <c r="B97" i="34600" s="1"/>
  <c r="B99" i="34600" s="1"/>
  <c r="B101" i="34600" s="1"/>
  <c r="D133" i="34599" l="1"/>
  <c r="D130" i="34599"/>
  <c r="B130" i="34599"/>
  <c r="D128" i="34599"/>
  <c r="B128" i="34599"/>
  <c r="D126" i="34599"/>
  <c r="B126" i="34599"/>
  <c r="D124" i="34599"/>
  <c r="B124" i="34599"/>
  <c r="D116" i="34599"/>
  <c r="D78" i="34599"/>
  <c r="D62" i="34599"/>
  <c r="D33" i="34599"/>
  <c r="D305" i="34598"/>
  <c r="D300" i="34598"/>
  <c r="B300" i="34598"/>
  <c r="D294" i="34598"/>
  <c r="B294" i="34598"/>
  <c r="D292" i="34598"/>
  <c r="B292" i="34598"/>
  <c r="D290" i="34598"/>
  <c r="B290" i="34598"/>
  <c r="D283" i="34598"/>
  <c r="D272" i="34598"/>
  <c r="D144" i="34598"/>
  <c r="D114" i="34598"/>
  <c r="B72" i="34598"/>
  <c r="D66" i="34598"/>
  <c r="B18" i="34598"/>
  <c r="D103" i="34596"/>
  <c r="D99" i="34596"/>
  <c r="B99" i="34596"/>
  <c r="D97" i="34596"/>
  <c r="B97" i="34596"/>
  <c r="D95" i="34596"/>
  <c r="B95" i="34596"/>
  <c r="D93" i="34596"/>
  <c r="B93" i="34596"/>
  <c r="D85" i="34596"/>
  <c r="D71" i="34596"/>
  <c r="B59" i="34596"/>
  <c r="D51" i="34596"/>
  <c r="B28" i="34596"/>
  <c r="D22" i="34596"/>
  <c r="B16" i="34596"/>
  <c r="B20" i="34596" s="1"/>
  <c r="A4" i="28"/>
  <c r="B30" i="34596" l="1"/>
  <c r="B61" i="34596"/>
  <c r="B65" i="34596" s="1"/>
  <c r="B69" i="34596" s="1"/>
  <c r="B74" i="34598"/>
  <c r="B20" i="34598"/>
  <c r="B22" i="34598" s="1"/>
  <c r="H290" i="34598"/>
  <c r="H93" i="34596"/>
  <c r="H103" i="34596" s="1"/>
  <c r="D15" i="34615" s="1"/>
  <c r="H124" i="34599"/>
  <c r="H126" i="34599"/>
  <c r="H294" i="34598"/>
  <c r="H300" i="34598"/>
  <c r="H292" i="34598"/>
  <c r="H95" i="34596"/>
  <c r="H99" i="34596"/>
  <c r="H97" i="34596"/>
  <c r="A5" i="28"/>
  <c r="B76" i="34598" l="1"/>
  <c r="B32" i="34596"/>
  <c r="B36" i="34596" s="1"/>
  <c r="H302" i="34598"/>
  <c r="H305" i="34598" s="1"/>
  <c r="D16" i="34615" s="1"/>
  <c r="B24" i="34598"/>
  <c r="H128" i="34599"/>
  <c r="H133" i="34599" s="1"/>
  <c r="D17" i="34615" s="1"/>
  <c r="H130" i="34599"/>
  <c r="A6" i="28"/>
  <c r="A7" i="28" s="1"/>
  <c r="B78" i="34598" l="1"/>
  <c r="B80" i="34598" s="1"/>
  <c r="B84" i="34598" s="1"/>
  <c r="D31" i="34615"/>
  <c r="D32" i="34615" s="1"/>
  <c r="D33" i="34615" s="1"/>
  <c r="D34" i="34615" s="1"/>
  <c r="B278" i="34598"/>
  <c r="B40" i="34596"/>
  <c r="B44" i="34596" s="1"/>
  <c r="B46" i="34596" s="1"/>
  <c r="B26" i="34598"/>
  <c r="A8" i="28"/>
  <c r="A10" i="28" s="1"/>
  <c r="B48" i="34596" l="1"/>
  <c r="B88" i="34598"/>
  <c r="B28" i="34598"/>
  <c r="A11" i="28"/>
  <c r="A12" i="28" s="1"/>
  <c r="A13" i="28" s="1"/>
  <c r="A14" i="28" s="1"/>
  <c r="B90" i="34598" l="1"/>
  <c r="B92" i="34598" s="1"/>
  <c r="B94" i="34598" s="1"/>
  <c r="B98" i="34598" s="1"/>
  <c r="B32" i="34598"/>
  <c r="B34" i="34598" s="1"/>
  <c r="A15" i="28"/>
  <c r="A16" i="28" s="1"/>
  <c r="A17" i="28" s="1"/>
  <c r="A18" i="28" s="1"/>
  <c r="A19" i="28" s="1"/>
  <c r="A20" i="28" s="1"/>
  <c r="B100" i="34598" l="1"/>
  <c r="B102" i="34598" s="1"/>
  <c r="B104" i="34598" s="1"/>
  <c r="B106" i="34598" s="1"/>
  <c r="B108" i="34598" s="1"/>
  <c r="B112" i="34598" s="1"/>
  <c r="B36" i="34598"/>
  <c r="A83" i="28"/>
  <c r="A84" i="28" s="1"/>
  <c r="A85" i="28" s="1"/>
  <c r="A71" i="28"/>
  <c r="A72" i="28" s="1"/>
  <c r="A7" i="2128"/>
  <c r="F8" i="2128"/>
  <c r="G8" i="2128" s="1"/>
  <c r="F9" i="2128"/>
  <c r="G9" i="2128"/>
  <c r="F12" i="2128"/>
  <c r="G12" i="2128" s="1"/>
  <c r="F13" i="2128"/>
  <c r="G13" i="2128" s="1"/>
  <c r="F18" i="2128"/>
  <c r="G18" i="2128" s="1"/>
  <c r="F19" i="2128"/>
  <c r="G19" i="2128" s="1"/>
  <c r="F20" i="2128"/>
  <c r="G20" i="2128"/>
  <c r="F21" i="2128"/>
  <c r="G21" i="2128" s="1"/>
  <c r="F25" i="2128"/>
  <c r="G25" i="2128" s="1"/>
  <c r="F28" i="2128"/>
  <c r="G28" i="2128" s="1"/>
  <c r="F29" i="2128"/>
  <c r="G29" i="2128"/>
  <c r="F32" i="2128"/>
  <c r="G32" i="2128" s="1"/>
  <c r="F33" i="2128"/>
  <c r="G33" i="2128" s="1"/>
  <c r="F36" i="2128"/>
  <c r="G36" i="2128" s="1"/>
  <c r="F37" i="2128"/>
  <c r="G37" i="2128" s="1"/>
  <c r="F40" i="2128"/>
  <c r="G40" i="2128" s="1"/>
  <c r="F41" i="2128"/>
  <c r="G41" i="2128" s="1"/>
  <c r="F44" i="2128"/>
  <c r="G44" i="2128" s="1"/>
  <c r="F47" i="2128"/>
  <c r="G47" i="2128" s="1"/>
  <c r="F48" i="2128"/>
  <c r="G48" i="2128" s="1"/>
  <c r="F51" i="2128"/>
  <c r="G51" i="2128" s="1"/>
  <c r="F54" i="2128"/>
  <c r="G54" i="2128" s="1"/>
  <c r="F55" i="2128"/>
  <c r="G55" i="2128" s="1"/>
  <c r="F58" i="2128"/>
  <c r="G58" i="2128" s="1"/>
  <c r="F59" i="2128"/>
  <c r="G59" i="2128" s="1"/>
  <c r="F60" i="2128"/>
  <c r="G60" i="2128" s="1"/>
  <c r="F63" i="2128"/>
  <c r="G63" i="2128"/>
  <c r="F64" i="2128"/>
  <c r="G64" i="2128" s="1"/>
  <c r="F65" i="2128"/>
  <c r="G65" i="2128" s="1"/>
  <c r="F66" i="2128"/>
  <c r="G66" i="2128" s="1"/>
  <c r="F67" i="2128"/>
  <c r="G67" i="2128" s="1"/>
  <c r="F68" i="2128"/>
  <c r="G68" i="2128" s="1"/>
  <c r="F69" i="2128"/>
  <c r="G69" i="2128" s="1"/>
  <c r="F72" i="2128"/>
  <c r="G72" i="2128" s="1"/>
  <c r="F73" i="2128"/>
  <c r="G73" i="2128" s="1"/>
  <c r="F74" i="2128"/>
  <c r="G74" i="2128" s="1"/>
  <c r="F77" i="2128"/>
  <c r="G77" i="2128" s="1"/>
  <c r="F78" i="2128"/>
  <c r="G78" i="2128" s="1"/>
  <c r="F79" i="2128"/>
  <c r="G79" i="2128"/>
  <c r="F82" i="2128"/>
  <c r="G82" i="2128" s="1"/>
  <c r="F85" i="2128"/>
  <c r="G85" i="2128" s="1"/>
  <c r="F86" i="2128"/>
  <c r="G86" i="2128" s="1"/>
  <c r="F89" i="2128"/>
  <c r="G89" i="2128"/>
  <c r="F90" i="2128"/>
  <c r="G90" i="2128" s="1"/>
  <c r="F93" i="2128"/>
  <c r="G93" i="2128" s="1"/>
  <c r="F94" i="2128"/>
  <c r="G94" i="2128" s="1"/>
  <c r="F98" i="2128"/>
  <c r="G98" i="2128" s="1"/>
  <c r="F101" i="2128"/>
  <c r="G101" i="2128" s="1"/>
  <c r="F104" i="2128"/>
  <c r="G104" i="2128" s="1"/>
  <c r="F105" i="2128"/>
  <c r="G105" i="2128" s="1"/>
  <c r="F106" i="2128"/>
  <c r="G106" i="2128" s="1"/>
  <c r="F109" i="2128"/>
  <c r="G109" i="2128" s="1"/>
  <c r="F110" i="2128"/>
  <c r="G110" i="2128" s="1"/>
  <c r="F111" i="2128"/>
  <c r="G111" i="2128" s="1"/>
  <c r="F114" i="2128"/>
  <c r="G114" i="2128"/>
  <c r="F117" i="2128"/>
  <c r="G117" i="2128" s="1"/>
  <c r="F118" i="2128"/>
  <c r="G118" i="2128" s="1"/>
  <c r="F121" i="2128"/>
  <c r="G121" i="2128" s="1"/>
  <c r="F122" i="2128"/>
  <c r="G122" i="2128"/>
  <c r="F125" i="2128"/>
  <c r="G125" i="2128" s="1"/>
  <c r="F128" i="2128"/>
  <c r="G128" i="2128" s="1"/>
  <c r="F131" i="2128"/>
  <c r="G131" i="2128" s="1"/>
  <c r="F134" i="2128"/>
  <c r="G134" i="2128" s="1"/>
  <c r="G142" i="2128" l="1"/>
  <c r="G140" i="2128"/>
  <c r="G137" i="2128"/>
  <c r="A11" i="2128"/>
  <c r="B38" i="34598"/>
  <c r="A86" i="28"/>
  <c r="A87" i="28" s="1"/>
  <c r="A88" i="28" s="1"/>
  <c r="A73" i="28"/>
  <c r="A15" i="2128" l="1"/>
  <c r="B40" i="34598"/>
  <c r="B42" i="34598" s="1"/>
  <c r="B44" i="34598" s="1"/>
  <c r="B46" i="34598" s="1"/>
  <c r="B48" i="34598" s="1"/>
  <c r="B50" i="34598" s="1"/>
  <c r="B52" i="34598" s="1"/>
  <c r="B54" i="34598" s="1"/>
  <c r="B56" i="34598" s="1"/>
  <c r="B58" i="34598" s="1"/>
  <c r="A89" i="28"/>
  <c r="A23" i="2128" l="1"/>
  <c r="B60" i="34598"/>
  <c r="B62" i="34598" s="1"/>
  <c r="B64" i="34598" s="1"/>
  <c r="A90" i="28"/>
  <c r="A91" i="28" s="1"/>
  <c r="B122" i="34598"/>
  <c r="A27" i="2128" l="1"/>
  <c r="A31" i="2128"/>
  <c r="A35" i="2128" s="1"/>
  <c r="B126" i="34598"/>
  <c r="B128" i="34598" s="1"/>
  <c r="A39" i="2128" l="1"/>
  <c r="B130" i="34598"/>
  <c r="A43" i="2128" l="1"/>
  <c r="B132" i="34598"/>
  <c r="B136" i="34598" l="1"/>
  <c r="B138" i="34598" s="1"/>
  <c r="A46" i="2128"/>
  <c r="B142" i="34598" l="1"/>
  <c r="A50" i="2128"/>
  <c r="A53" i="2128" s="1"/>
  <c r="A57" i="2128" s="1"/>
  <c r="A62" i="2128" s="1"/>
  <c r="A71" i="2128" s="1"/>
  <c r="A76" i="2128" s="1"/>
  <c r="A81" i="2128" l="1"/>
  <c r="A84" i="2128" s="1"/>
  <c r="A88" i="2128" s="1"/>
  <c r="A92" i="2128" s="1"/>
  <c r="A96" i="2128" s="1"/>
  <c r="A100" i="2128" s="1"/>
  <c r="A103" i="2128" s="1"/>
  <c r="A108" i="2128" s="1"/>
  <c r="A113" i="2128" s="1"/>
  <c r="A116" i="2128" s="1"/>
  <c r="A120" i="2128" s="1"/>
  <c r="A124" i="2128" s="1"/>
  <c r="A127" i="2128" s="1"/>
  <c r="A130" i="2128" s="1"/>
  <c r="A133" i="2128" s="1"/>
  <c r="A136" i="2128" s="1"/>
  <c r="A139" i="2128" s="1"/>
</calcChain>
</file>

<file path=xl/sharedStrings.xml><?xml version="1.0" encoding="utf-8"?>
<sst xmlns="http://schemas.openxmlformats.org/spreadsheetml/2006/main" count="2669" uniqueCount="931">
  <si>
    <t>Cene na enoto in vrednosti so v EUR brez DDV!</t>
  </si>
  <si>
    <t>Vrednosti so v EUR brez DDV!</t>
  </si>
  <si>
    <t>m2</t>
  </si>
  <si>
    <t>IV.</t>
  </si>
  <si>
    <t>Poz.</t>
  </si>
  <si>
    <t>Opis postavke</t>
  </si>
  <si>
    <t>Enota</t>
  </si>
  <si>
    <t>Količina</t>
  </si>
  <si>
    <t>Cena</t>
  </si>
  <si>
    <t>Vrednost</t>
  </si>
  <si>
    <r>
      <t>m</t>
    </r>
    <r>
      <rPr>
        <vertAlign val="superscript"/>
        <sz val="10"/>
        <color indexed="8"/>
        <rFont val="Times New Roman CE"/>
        <family val="1"/>
        <charset val="238"/>
      </rPr>
      <t>2</t>
    </r>
  </si>
  <si>
    <t>m</t>
  </si>
  <si>
    <t>kg</t>
  </si>
  <si>
    <t>kos</t>
  </si>
  <si>
    <t xml:space="preserve">POPIS MATERIALA IN DEL S PREDRAČUNOM </t>
  </si>
  <si>
    <t>HIŠNI PRIKLJUČKI - STROJNA DELA  (N)</t>
  </si>
  <si>
    <t>Z. ŠT.</t>
  </si>
  <si>
    <t>VRSTA DELA</t>
  </si>
  <si>
    <t>KOS</t>
  </si>
  <si>
    <r>
      <t>CENA/ENOTO</t>
    </r>
    <r>
      <rPr>
        <b/>
        <sz val="12"/>
        <color indexed="8"/>
        <rFont val="Times New Roman CE"/>
        <family val="1"/>
        <charset val="238"/>
      </rPr>
      <t xml:space="preserve"> SIT/ENOTO</t>
    </r>
  </si>
  <si>
    <t>CENA SIT</t>
  </si>
  <si>
    <r>
      <t xml:space="preserve">Cev iz PE - SDR 11
</t>
    </r>
    <r>
      <rPr>
        <sz val="10"/>
        <rFont val="Times New Roman CE"/>
        <family val="1"/>
        <charset val="238"/>
      </rPr>
      <t xml:space="preserve">Cev iz PE, po DIN8074 in ISO/DIS 4437, SDR 11 (serija 5) skupaj z dodatkom  za razrez.
</t>
    </r>
  </si>
  <si>
    <t xml:space="preserve">PE 32x3,0    </t>
  </si>
  <si>
    <t xml:space="preserve">PE 63x5,8    </t>
  </si>
  <si>
    <r>
      <t xml:space="preserve">Cevi iz jekla:
</t>
    </r>
    <r>
      <rPr>
        <sz val="10"/>
        <rFont val="Times New Roman CE"/>
        <family val="1"/>
        <charset val="238"/>
      </rPr>
      <t>Jeklena  brezšivna  srednjetežka črna cev po JUS C.B5.225, material Č.1212, skupaj z loki, varilnim, tesnilnim in pritrdilnim materialom in dodatkom za razrez.</t>
    </r>
  </si>
  <si>
    <t>DN 25 (33,7x3,25)</t>
  </si>
  <si>
    <t>DN 50 (60,3x3,65)</t>
  </si>
  <si>
    <r>
      <t xml:space="preserve">Uvodnice:
</t>
    </r>
    <r>
      <rPr>
        <sz val="10"/>
        <rFont val="Times New Roman CE"/>
        <family val="1"/>
        <charset val="238"/>
      </rPr>
      <t>Sklop  sestavljen  iz prehodnega kosa PE/jeklo,      jeklene      brezšivne srednjetežke   črne   cevi   po   JUS C.B5.225,  material  Č.1212,  zaščitne</t>
    </r>
  </si>
  <si>
    <t>cevi in krogelne pipe s termičnim varovalom (ali posebej prigrajenim zapornim elementom s termičnim varovalom) in s čepom. Pipa oziroma zaporni element morata biti skladna z VP 301.</t>
  </si>
  <si>
    <t>V ceni  sklopa  je zajeta vgradnja skupaj z  vrtanjem  zidu in vzpostavitvijo  v prvotno stanje.</t>
  </si>
  <si>
    <t>DN 25    (izvedba A)</t>
  </si>
  <si>
    <t>DN 25    (izvedba C)</t>
  </si>
  <si>
    <t>DN 50    (izvedba A)</t>
  </si>
  <si>
    <t>DN 50    (izvedba C)</t>
  </si>
  <si>
    <r>
      <t xml:space="preserve">Uvodnica - D2:
</t>
    </r>
    <r>
      <rPr>
        <sz val="10"/>
        <rFont val="Times New Roman CE"/>
        <family val="1"/>
        <charset val="238"/>
      </rPr>
      <t>Sklop  sestavljen  iz prehodnega kosa PE/jeklo,      jeklene      brezšivne srednjetežke   črne   cevi   po   JUS C.B5.225,  material  Č.1212, zaščitne cevi, krogelne pipe s čepom in iz  omarice za požarno pipo,  izdelane iz</t>
    </r>
  </si>
  <si>
    <t>nerjaveče pločevine po delavniški risbi proizvajalca, prirejene za pritrditev na zid dimenzije 250x300x200 mm  z napisom: GLAVNA PLINSKA POŽARNA PIPA. V ceni  sklopa  je zajeta vgradnja.</t>
  </si>
  <si>
    <t>DN 25    (izvedba D)</t>
  </si>
  <si>
    <r>
      <t>Lok 45</t>
    </r>
    <r>
      <rPr>
        <b/>
        <vertAlign val="superscript"/>
        <sz val="10"/>
        <rFont val="Times New Roman CE"/>
        <family val="1"/>
        <charset val="238"/>
      </rPr>
      <t xml:space="preserve">0
</t>
    </r>
    <r>
      <rPr>
        <sz val="10"/>
        <rFont val="Times New Roman CE"/>
        <family val="1"/>
        <charset val="238"/>
      </rPr>
      <t>Lok iz trdega PE, 45</t>
    </r>
    <r>
      <rPr>
        <vertAlign val="superscript"/>
        <sz val="10"/>
        <rFont val="Times New Roman CE"/>
        <family val="1"/>
        <charset val="238"/>
      </rPr>
      <t>0</t>
    </r>
    <r>
      <rPr>
        <sz val="10"/>
        <rFont val="Times New Roman CE"/>
        <family val="1"/>
        <charset val="238"/>
      </rPr>
      <t>.</t>
    </r>
  </si>
  <si>
    <t>PE 32</t>
  </si>
  <si>
    <t>PE 63</t>
  </si>
  <si>
    <r>
      <t>Lok  90</t>
    </r>
    <r>
      <rPr>
        <b/>
        <vertAlign val="superscript"/>
        <sz val="10"/>
        <rFont val="Times New Roman CE"/>
        <family val="1"/>
        <charset val="238"/>
      </rPr>
      <t xml:space="preserve">0
</t>
    </r>
    <r>
      <rPr>
        <sz val="10"/>
        <rFont val="Times New Roman CE"/>
        <family val="1"/>
        <charset val="238"/>
      </rPr>
      <t>Lok iz trdega PE, 90</t>
    </r>
    <r>
      <rPr>
        <vertAlign val="superscript"/>
        <sz val="10"/>
        <rFont val="Times New Roman CE"/>
        <family val="1"/>
        <charset val="238"/>
      </rPr>
      <t>0</t>
    </r>
    <r>
      <rPr>
        <sz val="10"/>
        <rFont val="Times New Roman CE"/>
        <family val="1"/>
        <charset val="238"/>
      </rPr>
      <t>.</t>
    </r>
  </si>
  <si>
    <t xml:space="preserve"> </t>
  </si>
  <si>
    <r>
      <t xml:space="preserve">T-kos
</t>
    </r>
    <r>
      <rPr>
        <sz val="10"/>
        <rFont val="Times New Roman CE"/>
        <family val="1"/>
        <charset val="238"/>
      </rPr>
      <t>Odcepni T-kos iz trdega PE.</t>
    </r>
  </si>
  <si>
    <t xml:space="preserve">PE 32/32      </t>
  </si>
  <si>
    <t xml:space="preserve">PE 63/63      </t>
  </si>
  <si>
    <r>
      <t xml:space="preserve">Cevna kapa
</t>
    </r>
    <r>
      <rPr>
        <sz val="10"/>
        <rFont val="Times New Roman CE"/>
        <family val="1"/>
        <charset val="238"/>
      </rPr>
      <t>Cevna kapa iz trdega PE.</t>
    </r>
  </si>
  <si>
    <t xml:space="preserve">PE 32           </t>
  </si>
  <si>
    <t xml:space="preserve">PE 63           </t>
  </si>
  <si>
    <r>
      <t xml:space="preserve">Reducirni kos
</t>
    </r>
    <r>
      <rPr>
        <sz val="10"/>
        <rFont val="Times New Roman CE"/>
        <family val="1"/>
        <charset val="238"/>
      </rPr>
      <t>Reducirni kos iz trdega PE.</t>
    </r>
  </si>
  <si>
    <t xml:space="preserve">PE 63/32      </t>
  </si>
  <si>
    <r>
      <t xml:space="preserve">Prehodni kos
</t>
    </r>
    <r>
      <rPr>
        <sz val="10"/>
        <rFont val="Times New Roman CE"/>
        <family val="1"/>
        <charset val="238"/>
      </rPr>
      <t>Prehodni kos PE/jeklo.</t>
    </r>
  </si>
  <si>
    <t>PE 32/DN 25</t>
  </si>
  <si>
    <t>PE 63/DN 50</t>
  </si>
  <si>
    <r>
      <t xml:space="preserve">Jekleni  izolirni  kos
</t>
    </r>
    <r>
      <rPr>
        <sz val="10"/>
        <rFont val="Times New Roman CE"/>
        <family val="1"/>
        <charset val="238"/>
      </rPr>
      <t>Jekleni  izolirni  kos  po  DIN 3389, z navojnima priključkoma, material  Č.1212,  skupaj  s tesnilnim materialom.</t>
    </r>
  </si>
  <si>
    <t>DN 25</t>
  </si>
  <si>
    <r>
      <t xml:space="preserve">Obojka
</t>
    </r>
    <r>
      <rPr>
        <sz val="10"/>
        <rFont val="Times New Roman CE"/>
        <family val="1"/>
        <charset val="238"/>
      </rPr>
      <t>Elektrovarilna obojka  iz  trdega PE, skupaj z varjenjem.</t>
    </r>
  </si>
  <si>
    <r>
      <t xml:space="preserve">Sedlo
</t>
    </r>
    <r>
      <rPr>
        <sz val="10"/>
        <rFont val="Times New Roman CE"/>
        <family val="1"/>
        <charset val="238"/>
      </rPr>
      <t>Elektrovarilno  sedlo   z  obojko  iz trdega PE, skupaj z varjenjem.</t>
    </r>
  </si>
  <si>
    <t xml:space="preserve">PE 110/63    </t>
  </si>
  <si>
    <t xml:space="preserve">PE 160/63    </t>
  </si>
  <si>
    <t xml:space="preserve">PE 225/63    </t>
  </si>
  <si>
    <r>
      <t xml:space="preserve">Navrtalno   sedlo
</t>
    </r>
    <r>
      <rPr>
        <sz val="10"/>
        <rFont val="Times New Roman CE"/>
        <family val="1"/>
        <charset val="238"/>
      </rPr>
      <t>Elektrovarilno  navrtalno   sedlo  iz trdega PE, skupaj z varjenjem.</t>
    </r>
  </si>
  <si>
    <t xml:space="preserve">PE 110/32    </t>
  </si>
  <si>
    <t xml:space="preserve">PE 160/32    </t>
  </si>
  <si>
    <t xml:space="preserve">PE 225/32    </t>
  </si>
  <si>
    <r>
      <t xml:space="preserve">Navrtalna ogrlica
</t>
    </r>
    <r>
      <rPr>
        <sz val="10"/>
        <rFont val="Times New Roman CE"/>
        <family val="1"/>
        <charset val="238"/>
      </rPr>
      <t>Cevna navrtalna ogrlica iz trdega PE za izvedbo odcepa na  PVC plinovodu z vgradbilno garnituro.</t>
    </r>
  </si>
  <si>
    <t xml:space="preserve">PVC 50 / PE 32    </t>
  </si>
  <si>
    <t xml:space="preserve">PVC 100 / PE 32    </t>
  </si>
  <si>
    <t xml:space="preserve">PVC 100 / PE 63    </t>
  </si>
  <si>
    <r>
      <t xml:space="preserve">Ogrlica
</t>
    </r>
    <r>
      <rPr>
        <sz val="10"/>
        <rFont val="Times New Roman CE"/>
        <family val="1"/>
        <charset val="238"/>
      </rPr>
      <t>Cevna ogrlica iz trdega PE za izvedbo odcepa na  PVC plinovodu z vgradbilno garnituro.</t>
    </r>
  </si>
  <si>
    <r>
      <t xml:space="preserve">Krogelna pipa PE - vgradna
</t>
    </r>
    <r>
      <rPr>
        <sz val="10"/>
        <rFont val="Times New Roman CE"/>
        <family val="1"/>
        <charset val="238"/>
      </rPr>
      <t>Krogelna pipa iz trdega  PE tlačne stopnje NP 4, z vgradbilno   garnituro  in  prilagoditvijo dolžine   vgradbilne   garniture   na terenu, skupaj z varjenjem.</t>
    </r>
  </si>
  <si>
    <t xml:space="preserve">DN 50          </t>
  </si>
  <si>
    <r>
      <t xml:space="preserve">Omarica - D:
</t>
    </r>
    <r>
      <rPr>
        <sz val="10"/>
        <rFont val="Times New Roman CE"/>
        <family val="1"/>
        <charset val="238"/>
      </rPr>
      <t>Omarica za požarno pipo,  izdelana iz nerjaveče pločevine po delavniški risbi proizvajalca, prirejena za pritrditev na zid s pocinkano zaščitno cevjo in z napisom: GLAVNA PLINSKA POŽARNA PIPA.</t>
    </r>
  </si>
  <si>
    <t xml:space="preserve">250x300x200 mm  </t>
  </si>
  <si>
    <t xml:space="preserve">350x400x250 mm  </t>
  </si>
  <si>
    <r>
      <t xml:space="preserve">Omarica - E:
</t>
    </r>
    <r>
      <rPr>
        <sz val="10"/>
        <rFont val="Times New Roman CE"/>
        <family val="1"/>
        <charset val="238"/>
      </rPr>
      <t>Omarica za požarno pipo,  izdelana iz nerjaveče pločevine po delavniški risbi proizvajalca, prirejena za pritrditev na zid  in z napisom: 
GLAVNA PLINSKA POŽARNA PIPA.</t>
    </r>
  </si>
  <si>
    <r>
      <t xml:space="preserve">Krogelna     pipa - jeklo:
</t>
    </r>
    <r>
      <rPr>
        <sz val="10"/>
        <rFont val="Times New Roman CE"/>
        <family val="1"/>
        <charset val="238"/>
      </rPr>
      <t>Krogelna     pipa     z     navojnima priključkoma,  tlačne  stopnje NP 4, standardne  dolžine,   atestirana  za zemeljski    plin,    z    ročko   za posluževanje,  skupaj z izolirnim kosom in tesnilnim materialom.</t>
    </r>
  </si>
  <si>
    <t xml:space="preserve">DN 25          </t>
  </si>
  <si>
    <r>
      <t xml:space="preserve">Izpihovalna  cev v omarici
</t>
    </r>
    <r>
      <rPr>
        <sz val="10"/>
        <rFont val="Times New Roman CE"/>
        <family val="1"/>
        <charset val="238"/>
      </rPr>
      <t>Izpihovalna  cev, izdelana iz jeklene cevi 21,3x2,65  zaprto z navojnim čepom DN 15, skupaj z varilnim, tesnilnim in vijačnim materialom.</t>
    </r>
  </si>
  <si>
    <t xml:space="preserve">(izdelano po priloženi skici).
</t>
  </si>
  <si>
    <r>
      <t xml:space="preserve">Cestna  kapa:
</t>
    </r>
    <r>
      <rPr>
        <sz val="10"/>
        <rFont val="Times New Roman CE"/>
        <family val="1"/>
        <charset val="238"/>
      </rPr>
      <t>Litoželezna   zaščitna  cestna  kapa, material  SL  18,  z  napisom plin na pokrovu, zaščitena z bitumnom.</t>
    </r>
  </si>
  <si>
    <t xml:space="preserve">DN 190        </t>
  </si>
  <si>
    <r>
      <t xml:space="preserve">Prirobnica:
</t>
    </r>
    <r>
      <rPr>
        <sz val="10"/>
        <rFont val="Times New Roman CE"/>
        <family val="1"/>
        <charset val="238"/>
      </rPr>
      <t>Jeklena prirobnica z  grlom, izdelana po  JUS  M.B6.163,  NP  16,  material Č.0361,  skupaj z varilnim, tesnilnim in vijačnim materialom.</t>
    </r>
  </si>
  <si>
    <t xml:space="preserve">50/60,3        </t>
  </si>
  <si>
    <t xml:space="preserve">80/88,9        </t>
  </si>
  <si>
    <t xml:space="preserve">100/114,3     </t>
  </si>
  <si>
    <r>
      <t xml:space="preserve">Slepa prirobnica:
</t>
    </r>
    <r>
      <rPr>
        <sz val="10"/>
        <rFont val="Times New Roman CE"/>
        <family val="1"/>
        <charset val="238"/>
      </rPr>
      <t>Jeklena slepa prirobnica, izdelana po JUS M.B6.191, NP 16, material Č.0361, oblika  B,   skupaj  s  tesnilnim  in vijačnim materialom.</t>
    </r>
  </si>
  <si>
    <t xml:space="preserve">B 50             </t>
  </si>
  <si>
    <t xml:space="preserve">B 80             </t>
  </si>
  <si>
    <t xml:space="preserve">B 100           </t>
  </si>
  <si>
    <r>
      <t xml:space="preserve">Podpore:
</t>
    </r>
    <r>
      <rPr>
        <sz val="10"/>
        <rFont val="Times New Roman CE"/>
        <family val="1"/>
        <charset val="238"/>
      </rPr>
      <t>Cevne podpore,  izdelane iz jeklenih profilov in  cevnih  objemk, skupaj z montažo   v  zid   ali  varjenjem  na nosilno konstrukcijo in  opleskane po predhodnem  čiščenju  in  pleskanju s temeljno barvo.</t>
    </r>
  </si>
  <si>
    <r>
      <t xml:space="preserve">Preboj:
</t>
    </r>
    <r>
      <rPr>
        <sz val="10"/>
        <rFont val="Times New Roman CE"/>
        <family val="1"/>
        <charset val="238"/>
      </rPr>
      <t>Zaščitna cev pri  preboju  skozi zid, zaščitena pred korozijo in zatesnjena s   trajno   elastičnim   materialom, izdelana po priloženi skici.</t>
    </r>
  </si>
  <si>
    <t>DN 40</t>
  </si>
  <si>
    <t>DN 65</t>
  </si>
  <si>
    <r>
      <t xml:space="preserve">Zaščitna cev:
</t>
    </r>
    <r>
      <rPr>
        <sz val="10"/>
        <rFont val="Times New Roman CE"/>
        <family val="1"/>
        <charset val="238"/>
      </rPr>
      <t>Zaščitna cev  pri  omarici  za glavno plinsko požarno  pipo, zaščitena pred korozijo  in   zatesnjena   s  trajno elastičnim  materialom,  izdelana  po priloženi skici.</t>
    </r>
  </si>
  <si>
    <r>
      <t xml:space="preserve">Zaščita vidnih cevi:
</t>
    </r>
    <r>
      <rPr>
        <sz val="10"/>
        <rFont val="Times New Roman CE"/>
        <family val="1"/>
        <charset val="238"/>
      </rPr>
      <t>Zaščita  vidnih cevi s  pleskanjem po predhodnem  čiščenju  in  pleskanju s temeljno barvo.</t>
    </r>
  </si>
  <si>
    <r>
      <t xml:space="preserve">Izolacija podometnih cevi:
</t>
    </r>
    <r>
      <rPr>
        <sz val="10"/>
        <rFont val="Times New Roman CE"/>
        <family val="1"/>
        <charset val="238"/>
      </rPr>
      <t>Izolacija     podometnih    cevi    z izolacijskim in  zaščitnim  trakom po predhodnem   čiščenju  do  kovinskega sijaja in premazu s prajmerjem.</t>
    </r>
  </si>
  <si>
    <r>
      <t xml:space="preserve">Pozicijska tablica:
</t>
    </r>
    <r>
      <rPr>
        <sz val="10"/>
        <rFont val="Times New Roman CE"/>
        <family val="1"/>
        <charset val="238"/>
      </rPr>
      <t>Pozicijska tablica za  oznako armatur hišnega  priključka,  skupaj  s  pritrdilnim materialom in izmero.</t>
    </r>
  </si>
  <si>
    <r>
      <t xml:space="preserve">Tlačni  preizkus
</t>
    </r>
    <r>
      <rPr>
        <sz val="10"/>
        <rFont val="Times New Roman CE"/>
        <family val="1"/>
        <charset val="238"/>
      </rPr>
      <t>Tlačni  preizkus  hišnih  priključkov izvedenih  po  navodilih iz projekta, izdaja atesta.</t>
    </r>
  </si>
  <si>
    <r>
      <t xml:space="preserve">Pomožna  gradbena  dela:
</t>
    </r>
    <r>
      <rPr>
        <sz val="10"/>
        <rFont val="Times New Roman CE"/>
        <family val="1"/>
        <charset val="238"/>
      </rPr>
      <t>Pomožna  gradbena  dela, zarisovanje, vrtanje zidov,  beljenje zidov, vzpostavitev v prvotno stanje.</t>
    </r>
  </si>
  <si>
    <t>ocena</t>
  </si>
  <si>
    <r>
      <t xml:space="preserve">Nepredvidena  dela:
</t>
    </r>
    <r>
      <rPr>
        <sz val="10"/>
        <rFont val="Times New Roman CE"/>
        <family val="1"/>
        <charset val="238"/>
      </rPr>
      <t>Nepredvidena dela, stroški nadzora, splošni, manipulativni, transportni in zavarovalni stroški.</t>
    </r>
  </si>
  <si>
    <t>SKUPAJ</t>
  </si>
  <si>
    <t xml:space="preserve">                       SIT</t>
  </si>
  <si>
    <t>I.</t>
  </si>
  <si>
    <t>II.</t>
  </si>
  <si>
    <t>Opombe:</t>
  </si>
  <si>
    <t>REKAPITULACIJA</t>
  </si>
  <si>
    <t>PREDDELA</t>
  </si>
  <si>
    <t>ZEMELJSKA DELA</t>
  </si>
  <si>
    <t>m3</t>
  </si>
  <si>
    <t>III.</t>
  </si>
  <si>
    <t>OSTALA DELA</t>
  </si>
  <si>
    <t>m1</t>
  </si>
  <si>
    <t xml:space="preserve">PROMETNA OPREMA </t>
  </si>
  <si>
    <t>VOZIŠČNE KONSTRUKCIJE</t>
  </si>
  <si>
    <t>Doplačilo za zatravitev s travnim semenom</t>
  </si>
  <si>
    <t>Investitor bo zagotovil delovne površine v okviru ustreznega delovnega pasu. Na odsekih, kjer bo zaradi objektivnih vzrokov delovni pas ožji od običajnega se gradnja prilagodi dejanskim razmeram na terenu.</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</si>
  <si>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</si>
  <si>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</si>
  <si>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</si>
  <si>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</si>
  <si>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</si>
  <si>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vse stroške za sanacijo in kultiviranje površin delovnega pasu in gradbiščnih površin po odstranitvi objektov;</t>
  </si>
  <si>
    <t>- stroški oteženega izkopa v mokrem terenu, izkop v vodi, prekop potokov itd.</t>
  </si>
  <si>
    <t>GRADBENA DELA</t>
  </si>
  <si>
    <t xml:space="preserve">kos </t>
  </si>
  <si>
    <t>ur</t>
  </si>
  <si>
    <t>kpl</t>
  </si>
  <si>
    <t>Prebrizg asfalta z bitumensko emulzijo</t>
  </si>
  <si>
    <t>km</t>
  </si>
  <si>
    <t>Tesarska dela</t>
  </si>
  <si>
    <t>VI.</t>
  </si>
  <si>
    <t>Popis tvori celoto skupaj z grafičnim in teksualnim delom načrta, zato ga je potrebno brati skupaj s celotnim načrtom (grafike, tehnična poročila)</t>
  </si>
  <si>
    <t>Izkopi za jarke, kanale in jaške vključujejo odmet na rob jarka oz. na tovorno vozilo in odvoz na deponijo</t>
  </si>
  <si>
    <t>- izdelava podlage iz suhega betona C8/10 v debelini 10cm, polaganje zaščitnih cevi (vključno z distančniki, čepi, tesnili, koleni, ...), obbetoniranje z betonom C8/10, polaganje pocinkanega valjanca FeZn 25x4mm</t>
  </si>
  <si>
    <t>- zasip z izkopanim materialom ter nabijanje po slojih 20cm, polaganje PVC opozorilnega traku</t>
  </si>
  <si>
    <t>Izdelava kabelske kanalizacije skladno z grafičnimi prilogami:</t>
  </si>
  <si>
    <t>Dobava rdečega PVC opozorilnega traku z napisom "POZOR ELEKTRIKA"</t>
  </si>
  <si>
    <t>OSTALO</t>
  </si>
  <si>
    <t>Tam, kjer je v popisu opreme določen kos opisan kot določen tip ali blagovna znamka, se to razume v smislu lažjega opisa: enakovreden ali boljši.</t>
  </si>
  <si>
    <t>V posameznih postavkah popisa so v cenah materiala zajeti, dobava, prevoz, montaža, preizkus, vgradnja, zidarska pomoč, ožičenje, z veznim in pritrdilnim materialom, drobni material, nastavitve, šolanje uporabnika, usklajevanje z upravljalcem ter pregled el. instalacij  z meritvami, razen kjer je eksplicitno drugače navedeno</t>
  </si>
  <si>
    <t>Ponudnik je dolžan o vsaki ugotovljeni neskladnosti med popisom in tehničnim poročilom in/ali grafičnimi prikazi obvestiti projektanta in investitorja ter zahtevati pojasnilo pred oddajo ponudbe</t>
  </si>
  <si>
    <t xml:space="preserve">Izvajalec mora omogočati stalen, prost in vzdrževan dostop za potrebe intervencije oz. vzdrževanja  </t>
  </si>
  <si>
    <t>- vse stroške za pridobitev začasnih površin za gradnjo  izven delovnega pasu (soglasja, odškodnine, itd.);</t>
  </si>
  <si>
    <t>- stroške za postavitev objekta s poslovnim prostorom vključno z opremo za dve delovni mesti in za skupne operativne sestanke vel. cca 20 m2 za potrebe investitorja, s tekočim vzdrževanjem in čiščenjem</t>
  </si>
  <si>
    <t>- vse stroške v zvezi s transporti po javnih poteh in cestah: morebitne odškodnine, morebitne sanacije cestišč zaradi poškodb med gradnjo itd.</t>
  </si>
  <si>
    <t>- stroške odvoza in zagotovitev odstranjevanja odpadnega gradbenega materiala skladno z zakonodajo na področju ravnanja z odpadki (odvoz na urejene deponije s taksami itd.)</t>
  </si>
  <si>
    <t>- vsi stroški za zagotavljanje varnosti in zdravja pri delu, zlasti stroške za vsa dela, ki izhajajo iz zahtev Varnostnega načrta</t>
  </si>
  <si>
    <t>- stroški odvoda meteorne vode iz gradbene jame in vode, ki se izceja iz bočnih strani izkopa, če je potrebno</t>
  </si>
  <si>
    <t>- stroški dela v kampadah zaradi oteženih geoloških razmer</t>
  </si>
  <si>
    <t>- stroški dela v nagnjenem terenu</t>
  </si>
  <si>
    <t>OPOMBE K POPISU DEL - Načrt 6; Telekomunikacije</t>
  </si>
  <si>
    <t>Dobava PVC opozorilnega traku z napisom "POZOR TK VOD"</t>
  </si>
  <si>
    <t>Cena zavarovanja izkopa je zajeta v ceni postavke za izkop</t>
  </si>
  <si>
    <t>V popisu zajeta dela na celotnem pododseku 1.1</t>
  </si>
  <si>
    <t>OPOMBE K POPISU DEL - Načrt 4; Načrt cestne razsvetljave in EE vodov</t>
  </si>
  <si>
    <t>Vsa dela v zvezi s prestavitvami se obračunajo skladno z dejansko vgrajenimi količinami vgrajenega materiala in opravljenega dela z vpisom v gradbeni dnevnik.</t>
  </si>
  <si>
    <t>OPOMBE K POPISU DEL - Načrt 3; Načrt kolesarske povezave</t>
  </si>
  <si>
    <t>OPOMBE K POPISU DEL - Načrt 5; Načrt zaščite plinovoda</t>
  </si>
  <si>
    <t>Investitor bo zagotovil delovne površine znotraj delovnega pasu. Na odsekih, kjer to ne bo mogoče zaradi objektivnih vzrokov (bližina objektov, konfiguracija terena, nepridobljena soglasja ipd.) se gradnja prilagodi dejanskim razmeram na terenu.</t>
  </si>
  <si>
    <t>Stroške za vse ostale površine, ki jih bo izvajalec potreboval za gradnjo in za organizacijo gradbišča, mora izvajalec upoštevati v skupni ponudbeni ceni.</t>
  </si>
  <si>
    <t>Izvajalec je dolžan izvesti vsa dela kvalitetno, v skladu s predpisi, projektom, tehničnimi pogoji za gradnjo plinovodov, Internimi smernicami Plinovodi d.o.o. in v skladu z dobro gradbeno prakso.</t>
  </si>
  <si>
    <t>Za naslednja dela, če se eventuelno pojavijo pri izvajanju del, se ne bodo priznali posebni stroški in jih je potrebno vkalkulirati v enotne cene:</t>
  </si>
  <si>
    <t>- odvod vode iz gradbene jame in vode, ki se izceja iz bočnih strani izkopa z uporabo črpalk, če je potrebno,</t>
  </si>
  <si>
    <t>- ureditev gradbišča skladno z zakonodajo</t>
  </si>
  <si>
    <t>- vzdrževanje jarka do položitve cevovoda in delovnega pasu, dokler je ta potreben za izvedbo del,</t>
  </si>
  <si>
    <t>- stroške zaradi oteženega izkopa v mokrem terenu, izkopov v vodi, itd.,</t>
  </si>
  <si>
    <t>- začasni odvoz, deponiranje in ponovni dovoz izkopanega materiala znotraj območja delovnega pasu na mestih, kjer ne bo možno odlaganje ob plinovodnem jarku.</t>
  </si>
  <si>
    <t>1.1</t>
  </si>
  <si>
    <t xml:space="preserve">Geodetska dela </t>
  </si>
  <si>
    <t>11 661*</t>
  </si>
  <si>
    <t>Zakoličba mejnih točk</t>
  </si>
  <si>
    <t>1.2</t>
  </si>
  <si>
    <t>Čiščenje terena</t>
  </si>
  <si>
    <t>12 211</t>
  </si>
  <si>
    <t>Demontaža montaža prometnega znaka na enem podstavku</t>
  </si>
  <si>
    <t>ZEMELJSKA DELA IN TEMELJENJE</t>
  </si>
  <si>
    <t>2.1</t>
  </si>
  <si>
    <t>Izkopi</t>
  </si>
  <si>
    <t>21 112</t>
  </si>
  <si>
    <t>Površinski izkop plodne zemljine - 1.kategorije strojno z odrivom</t>
  </si>
  <si>
    <t>21 114</t>
  </si>
  <si>
    <t>Površinski izkop plodne zemljine - 1.kategorije strojno z nakladanjem</t>
  </si>
  <si>
    <t>21 225*</t>
  </si>
  <si>
    <t>2.2</t>
  </si>
  <si>
    <t>Planum temeljnih tal</t>
  </si>
  <si>
    <t>22 116*</t>
  </si>
  <si>
    <t>Ureditev planuma temeljnih tal vezljive zemljine in zrnate kamnine - 3. kategorije</t>
  </si>
  <si>
    <t>2.4</t>
  </si>
  <si>
    <t>Nasipi, zasipi, klini, posteljica in glinasti naboj</t>
  </si>
  <si>
    <t>24 111</t>
  </si>
  <si>
    <t>Vgraditev nasipa iz vezljive zemljine - 3.kategorije</t>
  </si>
  <si>
    <t>2.5</t>
  </si>
  <si>
    <t>Brežine in zelenice</t>
  </si>
  <si>
    <t>25 112</t>
  </si>
  <si>
    <t>Humuziranje brežine brez valjanja, v debelini do 15 cm - strojno</t>
  </si>
  <si>
    <t>25 151</t>
  </si>
  <si>
    <t>25 301*</t>
  </si>
  <si>
    <t>Izdelava travne mulde - humusiranje v debelini do 15 cm, širine 50 cm</t>
  </si>
  <si>
    <t>3.2</t>
  </si>
  <si>
    <t>Obrabne in zaporne plasti</t>
  </si>
  <si>
    <t>3.2.1</t>
  </si>
  <si>
    <t>Nevezane obrabne plasti</t>
  </si>
  <si>
    <t>32 114</t>
  </si>
  <si>
    <t>Izdelava nevezane (mehanično stabilizirane) obrabne plasti iz zmesi zrn drobljenca v debelini 26 do 30 cm</t>
  </si>
  <si>
    <t>32 163*</t>
  </si>
  <si>
    <t>Dobava in vgraditev zmesi drobljenih zrn za zaklinjanje nevezane obrabne plasti, debeline 5 cm</t>
  </si>
  <si>
    <t>3.5</t>
  </si>
  <si>
    <t>Robni elementi vozišč</t>
  </si>
  <si>
    <t>35 232</t>
  </si>
  <si>
    <t>Dobava in vgraditev predfabriciranega pogreznjenega robnika iz cementnega betona s prerezom 10/20 cm</t>
  </si>
  <si>
    <t>3.6</t>
  </si>
  <si>
    <t>Bankine</t>
  </si>
  <si>
    <t>36 132</t>
  </si>
  <si>
    <t>Izdelava bankine iz drobljenca, široke 0.51 do 0.75 m</t>
  </si>
  <si>
    <t>6.1</t>
  </si>
  <si>
    <t>Pokončna oprema cest</t>
  </si>
  <si>
    <t>61 451</t>
  </si>
  <si>
    <t>Dobava in pritrditev trikotnega prometnega znaka, podloga iz aluminijaste pločevine, znak z odsevno folijo 2.vrste, dolžina stranice a=600mm (2101)</t>
  </si>
  <si>
    <t>61 652</t>
  </si>
  <si>
    <t>Dobava in pritrditev okroglega prometnega znaka, podloga iz aluminijaste pločevine, znak z odsevno folijo 2. vrste, premera 600 mm (2222)</t>
  </si>
  <si>
    <t>6.2</t>
  </si>
  <si>
    <t>Označbe na vozišču</t>
  </si>
  <si>
    <t>62 165</t>
  </si>
  <si>
    <t>Izdelava tankoslojne prečne in ostalih označb na vozišču z enokomponentno belo barvo, vključno 250 g/m2 posipa z drobci / kroglicami stekla, strojno, debelina plasti suhe snovi 250 mikrometra, površina označbe do 0,5 m2 
(piktogram, puščice,sharrow)</t>
  </si>
  <si>
    <t>VII.</t>
  </si>
  <si>
    <t>TUJE STORITVE</t>
  </si>
  <si>
    <t>7.9</t>
  </si>
  <si>
    <t>V popisu zajeta dela od začetka pododseka 1.3 do navezave na novograjeni del pododseka pri prečnem profilu 13-1 in od navezave novograjenega dela pododseka na obstoječo cesto pri prečnem profilu 13-15 do konca pododseka 1.3</t>
  </si>
  <si>
    <t>12 142</t>
  </si>
  <si>
    <t>12 151</t>
  </si>
  <si>
    <t>12 162</t>
  </si>
  <si>
    <t>12 498</t>
  </si>
  <si>
    <t>12 211*</t>
  </si>
  <si>
    <t>Demontaža in ponovna montaža prometnega znaka na enem podstavku</t>
  </si>
  <si>
    <t>12 282</t>
  </si>
  <si>
    <t>61 122</t>
  </si>
  <si>
    <t>Izdelava temelja iz cementnega betona C 12/15, globine 80 cm, premera 30 cm</t>
  </si>
  <si>
    <t>61 217</t>
  </si>
  <si>
    <t>Dobava in vgraditev stebrička za prometni znak iz vroče cinkane jeklene cevi s premerom 64 mm, dolge 3500 mm</t>
  </si>
  <si>
    <t>Dobava in vgraditev stebrička za prometni znak iz vroče cinkane jeklene cevi s premerom 64 mm, dolge 4000 mm</t>
  </si>
  <si>
    <t>61 219</t>
  </si>
  <si>
    <t>Dobava in vgraditev stebrička za prometni znak iz vroče cinkane jeklene cevi s premerom 64 mm, dolge 4500 mm</t>
  </si>
  <si>
    <t>Dobava in pritrditev trikotnega prometnega znaka, podloga iz aluminijaste pločevine, znak z odsevno folijo 2.vrste, dolžina stranice a=600mm (1117)</t>
  </si>
  <si>
    <t>61 452</t>
  </si>
  <si>
    <t>Dobava in pritrditev trikotnega prometnega znaka, podloga iz aluminijaste pločevine, znak z odsevno folijo 2.vrste, dolžina stranice a=900mm (1117)</t>
  </si>
  <si>
    <t>61 721</t>
  </si>
  <si>
    <t>Dobava in pritrditev prometnega znaka, podloga iz aluminijaste pločevine, znak z odsevno folijo 1. vrste, velikost do 0,10 m2 (3405)</t>
  </si>
  <si>
    <t>61 723</t>
  </si>
  <si>
    <t>Dobava in pritrditev prometnega znaka, podloga iz aluminijaste pločevine, znak z odsevno folijo 2. vrste, velikost od 0.21 do 0.40 m2 (4101, 4201*-delavniški načrt, 3204-4, 2103)</t>
  </si>
  <si>
    <t>61 724</t>
  </si>
  <si>
    <t>Dobava in pritrditev prometnega znaka, podloga iz aluminijaste pločevine, znak z odsevno folijo 2. vrste, velikost od 0.41 do 0.70 m2 (4101)</t>
  </si>
  <si>
    <t>62 122</t>
  </si>
  <si>
    <t>Izdelava tankoslojne vzdolžne označb na vozišču z enokomponentno belo barvo, vključno 250 g/m2 posipa z drobci / kroglicami stekla, strojno, debelina plasti suhe snovi 250 mikrometra, širina črte 12 cm</t>
  </si>
  <si>
    <t>62 123</t>
  </si>
  <si>
    <t>Izdelava tankoslojne vzdolžne označb na vozišču z enokomponentno belo barvo, vključno 250 g/m2 posipa z drobci / kroglicami stekla, strojno, debelina plasti suhe snovi 250 mikrometra, širina črte 15 cm</t>
  </si>
  <si>
    <t>62 126</t>
  </si>
  <si>
    <t>Izdelava tankoslojne vzdolžne označb na vozišču z enokomponentno belo barvo, vključno 250 g/m2 posipa z drobci / kroglicami stekla, strojno, debelina plasti suhe snovi 250 mikrometra, širina črte 30 cm</t>
  </si>
  <si>
    <t>Izdelava tankoslojne prečne in ostalih označb na vozišču z enokomponentno belo barvo, vključno 250 g/m2 posipa z drobci / kroglicami stekla, strojno, debelina plasti suhe snovi 250 mikrometra, površina označbe do 0,5 m2 
(sharrow)</t>
  </si>
  <si>
    <t>62 253</t>
  </si>
  <si>
    <t>Doplačilo za izdelavo prekinjenih vzdolžnih označb na vozišču, širina črte 15 cm</t>
  </si>
  <si>
    <t>62 256</t>
  </si>
  <si>
    <t>Doplačilo za izdelavo prekinjenih vzdolžnih označb na vozišču, širina črte 30 cm</t>
  </si>
  <si>
    <t>11 121</t>
  </si>
  <si>
    <t>Obnova in zavarovanje zakoličbe osi trase ostale javne ceste v ravninskem terenu</t>
  </si>
  <si>
    <t>11 221</t>
  </si>
  <si>
    <t>Postavitev in zavarovanje prečnega profila ostale javne ceste v ravninskem terenu</t>
  </si>
  <si>
    <t>Zakoličba obstoječih vodov gospodarske javne infrastrukture in nadzor upravljavcev.
Ocena, obračun po dejanskih stroških na podlagi izstavljenih računov in 5% manipulativnih stroškov</t>
  </si>
  <si>
    <t>V popisu zajeta dela od začetka novogradnje pododseka 1.3 pri prečnem profilu 13-1 do navezave na obstoječo cesto pri prečnem profilu 13-15</t>
  </si>
  <si>
    <t>12 152</t>
  </si>
  <si>
    <t>12 165</t>
  </si>
  <si>
    <t>12 321</t>
  </si>
  <si>
    <t>12 322</t>
  </si>
  <si>
    <t>12 381</t>
  </si>
  <si>
    <t>Rezanje asfaltne plasti s talno diamantno žago, debele do 5 cm</t>
  </si>
  <si>
    <t>12 382</t>
  </si>
  <si>
    <t>Rezanje asfaltne plasti s talno diamantno žago, debele 6 do 10 cm</t>
  </si>
  <si>
    <t>12 391</t>
  </si>
  <si>
    <t>12 495</t>
  </si>
  <si>
    <t>12 498*</t>
  </si>
  <si>
    <t>21 243</t>
  </si>
  <si>
    <t>21 253</t>
  </si>
  <si>
    <t>21 314</t>
  </si>
  <si>
    <t>21 364</t>
  </si>
  <si>
    <t>21 325</t>
  </si>
  <si>
    <t xml:space="preserve">21 993 </t>
  </si>
  <si>
    <t>23 312</t>
  </si>
  <si>
    <t>Dobava in vgraditev geotekstilije za ločilno plast, natezna trdnost do nad 12 do 14 kN/m2</t>
  </si>
  <si>
    <t>22 401*</t>
  </si>
  <si>
    <t>Ročno planiranje in valjanje z zbijanjem dna jarka s točnostjo +/- 3cm do EV = 40 N/mm2</t>
  </si>
  <si>
    <t>24 229</t>
  </si>
  <si>
    <t>Zasip kablov in cevi s peskom
*dobava in vgrajevanje peščenega zasipa 8/16 mm za posteljico debeline 10cm+1/10 DN in zasip nad temenom cevi 30 cm z ročnim nabijanjem</t>
  </si>
  <si>
    <t>24 301*</t>
  </si>
  <si>
    <t>Zasip jarka z ustrezno naravno pridobljeno zemljino od izkopa s komprimiranjem v plasteh po 30 cm</t>
  </si>
  <si>
    <t>24 475</t>
  </si>
  <si>
    <t>Izdelava posteljice iz drobljenih kamnitih zrn v debelini 40 cm</t>
  </si>
  <si>
    <t>25 284</t>
  </si>
  <si>
    <t>Zaščita brežine z roliranjem v debelini nad 30 cm</t>
  </si>
  <si>
    <t>Izdelava travne mulde - humusiranje v debelini do 15 cm, širine 100 cm</t>
  </si>
  <si>
    <t>3.1</t>
  </si>
  <si>
    <t>Nosilne plasti</t>
  </si>
  <si>
    <t>3.1.1</t>
  </si>
  <si>
    <t>Nevezane nosilne plasti</t>
  </si>
  <si>
    <t>31 131</t>
  </si>
  <si>
    <t>Izdelava nevezane nosilne plasti enakomerno zrnatega drobljenca iz kamnine v debelini do 20 cm</t>
  </si>
  <si>
    <t>3.1.2</t>
  </si>
  <si>
    <t>Vezane spodnje nosilne plasti s hidravličnimi in bitumenskimi vezivi</t>
  </si>
  <si>
    <t>31 572</t>
  </si>
  <si>
    <t>Izdelava nosilne plasti bituminizirane zmesi AC 22 base B 50/70 A4 v debelini 6 cm</t>
  </si>
  <si>
    <t>3.2.2</t>
  </si>
  <si>
    <t>Vezane obrabne in zaporne plasti - bitumenski betoni</t>
  </si>
  <si>
    <t>32 256</t>
  </si>
  <si>
    <t>Izdelava obrabne in zaporne plasti bituminizirane zmesi AC 8 surf B 50/70 A4 (Z3) v debelini 3 cm</t>
  </si>
  <si>
    <t>36 131</t>
  </si>
  <si>
    <t>Izdelava bankine iz drobljenca, široke do 0.50 m</t>
  </si>
  <si>
    <t>36 134</t>
  </si>
  <si>
    <t>Izdelava bankine iz drobljenca, široke nad 1.00 m</t>
  </si>
  <si>
    <t>ODVODNJAVANJE</t>
  </si>
  <si>
    <t>4.1</t>
  </si>
  <si>
    <t xml:space="preserve">Površinsko odvodnjavanje </t>
  </si>
  <si>
    <t>41 143*</t>
  </si>
  <si>
    <t>Tlakovanje iztokov (razpršilec toka) s kamenjem preseka d &lt; 0.30m v betonu C16/20 debeline 20 cm, komplet</t>
  </si>
  <si>
    <t>Tlakovanje jarka/struge s kamenjem v betonu 70/30, d1632, C25/30 debeline 30 cm, komplet</t>
  </si>
  <si>
    <t>41 236*</t>
  </si>
  <si>
    <t>Utrditev s hudourniškimi kanaletami na preklop iz cementnega betona (dim 60/30) na podložni plasti iz cementnega betona C20/25 deb.20 cm</t>
  </si>
  <si>
    <t>41 701*</t>
  </si>
  <si>
    <r>
      <t xml:space="preserve">Izdelava asfaltne mulde - širine 50 cm, </t>
    </r>
    <r>
      <rPr>
        <sz val="9"/>
        <rFont val="Calibri"/>
        <family val="2"/>
        <charset val="238"/>
      </rPr>
      <t>Δ</t>
    </r>
    <r>
      <rPr>
        <sz val="9"/>
        <rFont val="Arial"/>
        <family val="2"/>
      </rPr>
      <t>h = 5 cm</t>
    </r>
  </si>
  <si>
    <t>4.2</t>
  </si>
  <si>
    <t>Globinsko odvodnjavanje - drenaže</t>
  </si>
  <si>
    <t>42 133</t>
  </si>
  <si>
    <t>Izdelava vzdolžne in prečne drenaže, globoke do 1.0 m, na podložni plasti iz cementnega betona, debeline 10 cm, z gibljivimi plastičnimi cevmi premera 10 cm
* vključno s cevmi in vsemi fazonskimi kosi</t>
  </si>
  <si>
    <t>42 311</t>
  </si>
  <si>
    <t>Zasip drenaže z zmesjo kamnitih zrn, obvito z geosintetikom, z 0.1 do 0.2 m3/m1, po načrtu</t>
  </si>
  <si>
    <t>42 483</t>
  </si>
  <si>
    <t>Izdelava izpusta drenaže, po načrtu ne glede na globino, preseka DN 100 mm</t>
  </si>
  <si>
    <t>4.3</t>
  </si>
  <si>
    <t>Globinsko odvodnjavanje - kanalizacija</t>
  </si>
  <si>
    <t>43 232</t>
  </si>
  <si>
    <t>Izdelava kanalizacije iz cevi iz polivinilklorida (PVC), vključno s podložno plastjo iz cementnega betona, premera 20  cm, v globini do 1,0 m
* DN200 SN8 - kanalizacija 
* vključno s cevmi in vsemi fazonskimi kosi</t>
  </si>
  <si>
    <t>4.4</t>
  </si>
  <si>
    <t>Jaški</t>
  </si>
  <si>
    <t>44 553*</t>
  </si>
  <si>
    <t xml:space="preserve">Izdelava peskolova iz armiranega poliestra, krožnega prereza 500 mm, globine 1.6 m, komplet z AB temeljem C16/20, AB vencem 25/30 in konkavno rešetko (P1) nosilnosti C250 kN </t>
  </si>
  <si>
    <t>4.5</t>
  </si>
  <si>
    <t>Prepusti</t>
  </si>
  <si>
    <t>45 114*</t>
  </si>
  <si>
    <t>Izdelava prepusta krožnega prereza iz cevi iz cementnega betona s premerom 60 cm (DN600), komplet z obbetoniranjem C16/20</t>
  </si>
  <si>
    <t>45 115*</t>
  </si>
  <si>
    <t>Izdelava prepusta krožnega prereza iz cevi iz cementnega betona s premerom 80 cm (DN800), komplet z obebtoniranjem C16/20</t>
  </si>
  <si>
    <t>45 211</t>
  </si>
  <si>
    <t>Izdelava poševne vtočne ali  iztočne glave prepusta krožnega prereza iz cementnega betona s premerom 30 do 40 cm (DN200)</t>
  </si>
  <si>
    <t>45 213</t>
  </si>
  <si>
    <t>Izdelava poševne vtočne ali  iztočne glave prepusta krožnega prereza iz cementnega betona s premerom 60 cm (DN600)</t>
  </si>
  <si>
    <t>45 214</t>
  </si>
  <si>
    <t>Izdelava poševne vtočne in iztočne glave prepusta iz cementnega betona s premerom 80 cm (DN800)</t>
  </si>
  <si>
    <t>61 218</t>
  </si>
  <si>
    <t>61 441*</t>
  </si>
  <si>
    <t>Dobava in pritrditev trikotnega prometnega znaka, podloga iz aluminijaste pločevine, znak z odsevno folijo 1.vrste, dolžina stranice a=450 mm</t>
  </si>
  <si>
    <t>61 642*</t>
  </si>
  <si>
    <r>
      <t>Dobava in pritrditev okroglega prometnega znaka, podloga iz aluminijaste pločevine, znak z odsevno folijo 1. vrste, premera 300 mm (2309, 2310</t>
    </r>
    <r>
      <rPr>
        <sz val="9"/>
        <rFont val="Arial"/>
        <family val="2"/>
      </rPr>
      <t>)</t>
    </r>
  </si>
  <si>
    <r>
      <t>Dobava in pritrditev prometnega znaka, podloga iz aluminijaste pločevine, znak z odsevno folijo 1. vrste, velikost do 0,10 m2 (3405,4503-2</t>
    </r>
    <r>
      <rPr>
        <sz val="9"/>
        <rFont val="Arial"/>
        <family val="2"/>
      </rPr>
      <t>)</t>
    </r>
  </si>
  <si>
    <t>Izvedba vertikalnih ovir (nabava  in vgraditev stebričkov 3x/komplet)</t>
  </si>
  <si>
    <t>kom</t>
  </si>
  <si>
    <t>62 121</t>
  </si>
  <si>
    <t xml:space="preserve">Izdelava tankoslojne označbe z enokomponentno belo barvo,  vključno 250 g/m2 posipa z kroglicami stekla, deb. plasti suhe snovi 250 mikrometrov, širine 10 cm </t>
  </si>
  <si>
    <t>62 162</t>
  </si>
  <si>
    <t>Izdelava tankoslojne prečne in ostalih označb na vozišču z enokomponentno belo barvo, vključno 250 g/m2 posipa z kroglicami stekla, deb. plasti suhe snovi 250 mikrometrov , širina črte 20 do 30 cm (zaustavitvena linija, optična zavora)</t>
  </si>
  <si>
    <t>Izdelava tankoslojne prečne in ostalih označb na vozišču z enokomponentno belo barvo, vključno 250 g/m2 posipa z drobci / kroglicami stekla, strojno, debelina plasti suhe snovi 250 mikrometra, površina označbe do 0,5 m2 
(piktogram, puščice)</t>
  </si>
  <si>
    <t>62 167</t>
  </si>
  <si>
    <t>Izdelava tankoslojne prečne in ostalih označb na vozišču z enokomponentno belo barvo, vključno 250g/m2 posipa z drobci/kroglicami stekla, strojno, debelina plasti suhe snovi 250 nm, površina označbe 1,1 do 1,5 m2 (prečne oznake pod stebrički)</t>
  </si>
  <si>
    <t>62 251</t>
  </si>
  <si>
    <t>Doplačilo za izdelavo prekinjenih vzdolžnih označb na vozišču, širina črte 10 cm</t>
  </si>
  <si>
    <t>66 701*</t>
  </si>
  <si>
    <t>Dobava in vgraditev lesene ograje za kolesarje, vključno z  vsemi potrebnimi elementi, višina 1,4 m</t>
  </si>
  <si>
    <t>V popisu zajeta dela na celotnem pododseku 1.4</t>
  </si>
  <si>
    <t>11 133</t>
  </si>
  <si>
    <t>Zakoličba trase kanala v ravninskem terenu</t>
  </si>
  <si>
    <t>11 231*</t>
  </si>
  <si>
    <t>Postavitev in zavarovanje prečnega profila za komunalne vode v ravninskem terenu</t>
  </si>
  <si>
    <t>11 241</t>
  </si>
  <si>
    <t>Postavitev in zavarovanje prečnega profila vodotoka</t>
  </si>
  <si>
    <t xml:space="preserve">12 112 </t>
  </si>
  <si>
    <t>12 132</t>
  </si>
  <si>
    <t>12 153</t>
  </si>
  <si>
    <t>12 168</t>
  </si>
  <si>
    <t>12 212</t>
  </si>
  <si>
    <t>Demontaža in ponovna montaža prometnega znaka na dveh podstavkih</t>
  </si>
  <si>
    <t>12 261</t>
  </si>
  <si>
    <t>12 372</t>
  </si>
  <si>
    <t>12 383</t>
  </si>
  <si>
    <t>Rezanje asfaltne plasti s talno diamantno žago, debele 11 do 15 cm</t>
  </si>
  <si>
    <t>12 499*</t>
  </si>
  <si>
    <t>Demontaža in ponovna montaža obstoječe kovinske zapornice, odvoz na začasno deponijo, priprava za ponovno postavitev; komplet vsa potrebna dela in materiali za ponovno postavitev</t>
  </si>
  <si>
    <t>21 214</t>
  </si>
  <si>
    <t>21 333*</t>
  </si>
  <si>
    <t>21 365</t>
  </si>
  <si>
    <t>24 112</t>
  </si>
  <si>
    <t>Vgraditev nasipa iz zrnate kamnine - 3.kategorije</t>
  </si>
  <si>
    <t>Vgraditev nasipa iz mehke kamnine - 4.kategorije</t>
  </si>
  <si>
    <t>Vgraditev nasipa iz trde kamnine - 5.kategorije</t>
  </si>
  <si>
    <t>24 117</t>
  </si>
  <si>
    <t>Vgraditev nasipa iz zrnate kamnine - 3. kategorije z dobavo iz kamnoloma</t>
  </si>
  <si>
    <t>24 476</t>
  </si>
  <si>
    <t>Izdelava posteljice iz drobljenih kamnitih zrn v debelini do 50 cm</t>
  </si>
  <si>
    <t>24 477</t>
  </si>
  <si>
    <t>Izdelava posteljice iz drobljenih kamnitih zrn v debelini nad 50 cm</t>
  </si>
  <si>
    <t>31 654</t>
  </si>
  <si>
    <t>Izdelava nosilne plasti bituminizirane zmesi AC 22 base B50/70 A3 v debelini 6 cm</t>
  </si>
  <si>
    <t>32 254</t>
  </si>
  <si>
    <t>Izdelava obrabne in zaporne plasti bituminizirane zmesi AC 8 surf B 70/100 A5 v debelini 4 cm</t>
  </si>
  <si>
    <t>3.2.4</t>
  </si>
  <si>
    <t>Vezane obrabne in zaporne plasti - površinske prevleke</t>
  </si>
  <si>
    <t>32 492</t>
  </si>
  <si>
    <t>35 214</t>
  </si>
  <si>
    <t>Dobava in vgraditev predfabriciranega dvignjenega robnika iz cementnega betona s prerezom 15/25 cm</t>
  </si>
  <si>
    <t>Izdelava kanalizacije iz cevi iz polivinilklorida (PVC), vključno s podložno plastjo iz cementnega betona, premera 20  cm, v globini do 1,0 m
* DN200 SN8 - kanalizacija 
* vključno z vsemi fazonskimi kosi</t>
  </si>
  <si>
    <t>43 255*</t>
  </si>
  <si>
    <t>Izdelava vodotesne kanalizacije iz rebrastih poliesterskih cevi DN 400mm; SN 8000</t>
  </si>
  <si>
    <t>43 825*</t>
  </si>
  <si>
    <t>Izdelava linijskega požiralnika s peskolovom - armirana betonska kanaleta 1000/390/460 s peskolovom 510/390/850 in  okvirjem ter LŽ rešetko  nosilnosti C250 kN, komplet z zaključnimi stenami, betonskim temeljem C30/37, bitumenskim fugirnim trakom po detajlu (kot npr. Hauraton Faserfix Super 300 z galvaniziranim okvirjem Side lock in LŽ rešetko)</t>
  </si>
  <si>
    <t>43 841</t>
  </si>
  <si>
    <t>Pregled obstoječega fekalnega voda DN400 s TV kamero pred asfaltiranjem kolesarskih površin</t>
  </si>
  <si>
    <t>Čiščenje kanalizacije z visokotlačnim curkom</t>
  </si>
  <si>
    <t>Izdelava navezave kanala direktno na cev/jašek ob uporabi prefabriciranga vodotesnega nastavka iz umetnih mas ali predhodno izdelanega priključka (požiralniki)</t>
  </si>
  <si>
    <t>44 385*</t>
  </si>
  <si>
    <t>Izdelava jaška iz polietilena, krožnega prereza s premerom 100 cm, globokega 3,0-3,5 m, komplet z AB temeljenjem C16/20, AB vencem 25/30 in vodotesnim litoželeznim pokrovom fi 600mm nosilnosti D400</t>
  </si>
  <si>
    <t>44 544*</t>
  </si>
  <si>
    <t>Izdelava jaška iz armiranega poliestra, krožnega prereza 1000mm, komplet z AB temeljem C16/20 in AB vencem C25/30, globine do 1,6 m (sedlasti jašek)</t>
  </si>
  <si>
    <t>44 973*</t>
  </si>
  <si>
    <t>Dobava in vgraditev pokrova iz duktilne litine z nosilnostjo 400 kN, krožnega prereza s premerom 1000 mm</t>
  </si>
  <si>
    <t>44 992*</t>
  </si>
  <si>
    <t>Prilagoditev višine obstoječega jaška/pokrova (50-150cm), krožnega prereza s premerom 60 do 80 cm ali kvadratnega prereza do 60/60 cm; komplet vsa potrebna gradbena in montažna dela ter materiali</t>
  </si>
  <si>
    <t>Izdelava prepusta krožnega prereza iz cevi iz cementnega betona s premerom 80 cm (DN800), komplet z obebtoniranjem C16/20 in navezavo na obstoječ prepust (podaljšanje prepusta)</t>
  </si>
  <si>
    <t>45 116*</t>
  </si>
  <si>
    <t>Izdelava prepusta krožnega prereza iz cevi iz cementnega betona s premerom 120 cm (DN1200), komplet z obbetoniranjem C16/20 in navezavo na obstoječ prepust (podaljšanje prepusta)</t>
  </si>
  <si>
    <t>45 215*</t>
  </si>
  <si>
    <t>Izdelava poševne vtočne ali  iztočne glave prepusta krožnega prereza iz cementnega betona s premerom 120 cm (DN1200)</t>
  </si>
  <si>
    <t>Izdelava in pritrditev notranje protipovratne zaklopke z raztezno spono DN 1200, npr. PROCO serije 740 NIVO EKO Celje</t>
  </si>
  <si>
    <t>Dobava in pritrditev trikotnega prometnega znaka, podloga iz aluminijaste pločevine, znak z odsevno folijo 1. vrste, dolžina stranice a=450 mm, 2101</t>
  </si>
  <si>
    <t>61 641*</t>
  </si>
  <si>
    <t>Dobava in pritrditev okroglega prometnega znaka, podloga iz aluminijaste pločevine, znak z odsevno folijo 1. vrste, premera 300 mm, 2309 in 2310</t>
  </si>
  <si>
    <t>Dobava in pritrditev prometnega znaka, podloga iz aluminijaste pločevine, znak z odsevno folijo 1. vrste, velikost do 0,10 m2 - 4224-1</t>
  </si>
  <si>
    <t>Dobava in pritrditev prometnega znaka, podloga iz aluminijaste pločevine, znak z odsevno folijo 3. vrste, velikost do 0.10 m2 - 2430x2</t>
  </si>
  <si>
    <t>Izdelava tankoslojne vzdolžne označbe z enokomponentno belo barvo,  vključno 250 g/m2 posipa z kroglicami stekla, deb. plasti suhe snovi 250 mikrometrov, širine 10 cm (5111, 5121)</t>
  </si>
  <si>
    <t>Izdelava tankoslojne prečne in ostalih označb na vozišču z enokomponentno belo barvo, vključno 250 g/m2 posipa z kroglicami stekla, deb. plasti suhe snovi 250 mikrometrov , širina črte 20 do 30 cm (5212-1)</t>
  </si>
  <si>
    <t>62 163</t>
  </si>
  <si>
    <t>Izdelava tankoslojne prečne in ostalih označb na vozišču z enokomponentno belo barvo, vključno 250 g/m2posipa z kroglicami stekla, deb. plasti suhe snovi 250 mikrometrov , širina črte 50 cm  (prehod za pešce in kolesarje)</t>
  </si>
  <si>
    <t>Izdelava tankoslojne prečne in ostalih označb na vozišču z enokomponentno belo barvo, vključno 250 g/m2 posipa z drobci / kroglicami stekla, strojno, debelina plasti suhe snovi 250 mikrometra, površina označbe do 0,5 m2 (5604, 5461, 5609-1)</t>
  </si>
  <si>
    <t>Doplačilo za izdelavo prekinjenih označb na vozišču, širina črte 10 cm</t>
  </si>
  <si>
    <t>Izdelava hrapave rdeče epoksidne prevleke debeline 3-5 mm iz pigmentiranega epoksidnega veziva in posipom iz rdečega kremenčevega peska</t>
  </si>
  <si>
    <t>6.4</t>
  </si>
  <si>
    <t>Oprema za zavarovanje prometa</t>
  </si>
  <si>
    <t>64 524</t>
  </si>
  <si>
    <t>Dobava in vgraditev lesene varnostne ograje, vključno vse elemente, za nivo zadrževanja N2 in ze delovno širino W4</t>
  </si>
  <si>
    <t>64 281</t>
  </si>
  <si>
    <t>Dobava in vgraditev vkopane zaključnice LVO dolžine 4 m (N2W4)</t>
  </si>
  <si>
    <t>64 283</t>
  </si>
  <si>
    <t>Dobava in vgraditev vkopane zaključnice LVO dolžine 12 m (N2W4)</t>
  </si>
  <si>
    <t>66 702*</t>
  </si>
  <si>
    <t>Odstranitev in odvoz obstoječe JVO - G1-4/1261</t>
  </si>
  <si>
    <t>V popisu zajeta dela na celotnem pododseku 1.5</t>
  </si>
  <si>
    <t>12 501*</t>
  </si>
  <si>
    <t xml:space="preserve"> 22 116*</t>
  </si>
  <si>
    <t>Izdelava tankoslojne označbe z enokomponentno belo barvo,  vključno 250 g/m2 posipa z kroglicami stekla, deb. plasti suhe snovi 250 mikrometrov, širine 10 cm (5112, 5121)</t>
  </si>
  <si>
    <t>Izdelava tankoslojne prečne in ostalih označb na vozišču z enokomponentno belo barvo, vključno 250 g/m2 posipa z drobci / kroglicami stekla, strojno, debelina plasti suhe snovi 250 mikrometra, površina označbe do 0,5 m2 (5609-1, 5461)</t>
  </si>
  <si>
    <t>62 711</t>
  </si>
  <si>
    <t>Odstranitev neveljavnih označb na vozišču z rezkanjem, širina črte 10 do 15 cm (5121, 5112)</t>
  </si>
  <si>
    <t>62 721</t>
  </si>
  <si>
    <t>Odstranitev neveljavnih označb na vozišču z rezkanjem, posamezna površina označbe do 0,5 m2 (bela in rdečerjava RAL3011, 3001 barva;  5609-1, 5461)</t>
  </si>
  <si>
    <t>7.6</t>
  </si>
  <si>
    <t>Vodovodi</t>
  </si>
  <si>
    <t>76 441*</t>
  </si>
  <si>
    <t>Dobava in montaža podzemnega hidranta preseka 80 mm iz duktilne litine GGG 400, z epoxy zaščito 200 mikronov. Hidrant mora biti opremljen z izpustno odprtino po kateri odteče stoječa voda iz hidranta. Ustrezati morajo standardu DIN 3221; komplet s cestno kapo in betonsko podložko in vsem tesnilnim in montažnim materialom</t>
  </si>
  <si>
    <t>76 821*</t>
  </si>
  <si>
    <t>Odstranitev obstoječih cestnih kap zasunov ter dvig na novo višino, komplet vsa potrebna dela in materiali</t>
  </si>
  <si>
    <t>76 631</t>
  </si>
  <si>
    <t>Tlačni preskus vodotesnostni vodovoda</t>
  </si>
  <si>
    <t>76 711</t>
  </si>
  <si>
    <t>Izpiranje vodovoda</t>
  </si>
  <si>
    <t>76 721</t>
  </si>
  <si>
    <t>Dezinfekcija in sanitarni preskus vodovoda</t>
  </si>
  <si>
    <t>11 313</t>
  </si>
  <si>
    <t>11 322</t>
  </si>
  <si>
    <t>Postavitev in zavarovanje profilov za zakoličbo objekta s površino nad  100 m2</t>
  </si>
  <si>
    <t>Določitev in preverjanje položajev, višin in smeri pri gradnji objekta s površino nad 200 do 500 m2
Opomba: Kompletna zakoličba vseh potrebnih točk z višinami</t>
  </si>
  <si>
    <t>Odstranitev grmovja in dreves z debli premera do 10 cm ter vej.  Vključno z odvozom na stalno deponijo in ostalimi stroški deponiranja.
Opomba: Nad oporno konstrukcijo</t>
  </si>
  <si>
    <t>12 131</t>
  </si>
  <si>
    <t>12 163</t>
  </si>
  <si>
    <t>%</t>
  </si>
  <si>
    <t>21 224</t>
  </si>
  <si>
    <t>Površinski izkop plodne zemljine – 1. kategorije – strojno z odrivom in odvozom na začasno deponijo v območju gradbišča</t>
  </si>
  <si>
    <t>Ureditev planuma temeljnih tal vezljive zemljine - 3. kategorije</t>
  </si>
  <si>
    <t>22 112</t>
  </si>
  <si>
    <t>23 116</t>
  </si>
  <si>
    <t>Izdelava drenažne plasti iz kamnitega materiala v debelini nad 40 cm
Opomba: postavka uključuje tudi dobavo in vgraditev geotekstila na stiku z zemljino</t>
  </si>
  <si>
    <t>2.3</t>
  </si>
  <si>
    <t>Ločilne, drenažne in filtrske plasti</t>
  </si>
  <si>
    <t>24 325</t>
  </si>
  <si>
    <t>Izdelava klina iz zrnate kamnine - 3. kategorije z dobavo iz kamnoloma
Opomba: Vgrajevanje po slojih debeline 30 cm.</t>
  </si>
  <si>
    <t>24 214</t>
  </si>
  <si>
    <t>Zasip z zrnato kamnino - 3. kategorije - strojno
Opomba: Zasip z izkopanim materialom z gradbiščne deponije z utrjevanjem v slojih po 30 cm do predpisane zbitosti. (uporabo obstoječega materiala potrdi geomehanik)</t>
  </si>
  <si>
    <t>25 127</t>
  </si>
  <si>
    <t>Humuziranje brežine z valjanjem, v debelini nad 15 cm - strojno</t>
  </si>
  <si>
    <t>Doplačilo za zatravitev s semenom</t>
  </si>
  <si>
    <t>N</t>
  </si>
  <si>
    <t>41 231</t>
  </si>
  <si>
    <t>Utrditev jarka s kanaletami na stik iz cementnega betona, dolžine 100 cm in notranje širine dna kanalete 30 cm, na podložni plasti iz zmesi zrn drobljenca, debeli 10 cm</t>
  </si>
  <si>
    <t>41 384</t>
  </si>
  <si>
    <t>Izdelava iztoka iz kanalete v pobočni jarek/kanaleto s tlakom iz kamnitih kock, stiki zapolnjeni s cementno malto, na podložni plasti iz cementnega betona, v skupni debelini 20 cm po načrtu</t>
  </si>
  <si>
    <t>Površinsko odvodnjavanje</t>
  </si>
  <si>
    <t>42 134</t>
  </si>
  <si>
    <t>Izdelava vzdolžne in prečne drenaže, globoke do 1,0 m, na podložni plasti iz cementnega betona, debeline 10 cm, z gibljivimi plastičnimi cevmi premera 15 cm
Opomba cevi fi 120mm</t>
  </si>
  <si>
    <t>42 431</t>
  </si>
  <si>
    <t>Izdelava izcednice (barbakane) iz gibljive plastične cevi, premera 10 cm, dolžine do 50 cm</t>
  </si>
  <si>
    <t>GRADBENA IN OBRTNIŠKA DELA</t>
  </si>
  <si>
    <t>51 211</t>
  </si>
  <si>
    <t>Izdelava podprtega opaža za ravne temelje
Opomba: (skupaj z dobavo in vgradnjo trikotnih letvic)
Opomba: Razred obdelave opaženih bet. površin VB 0 po SIST EN 13670.</t>
  </si>
  <si>
    <t>51 331</t>
  </si>
  <si>
    <t>Izdelava podprtega opaža za raven zid, visok do 2 m
Opomba: Razred obdelave opaženih bet. površin VB 3 po SIST EN 13670 - vidne površine</t>
  </si>
  <si>
    <t>51 711</t>
  </si>
  <si>
    <t>Izdelava podprtega opaža robnega venca na premostitvenem, opornem in podpornem objektu
Opomba: Razred obdelave opaženih bet. Površin VB 3 - po SIST EN 13670.</t>
  </si>
  <si>
    <t>51 111</t>
  </si>
  <si>
    <t>Izdelava premičnega odra, visokega do 4 m</t>
  </si>
  <si>
    <t>Dela z jeklom za ojačitev</t>
  </si>
  <si>
    <t>52 216</t>
  </si>
  <si>
    <t>Dobava in postavitev rebrastih palic iz visokovrednega naravno trdega jekla B St 420 S s premerom 14 mm in večjim, za srednje zahtevno ojačitev
Opomba: - kvaliteta B 500B</t>
  </si>
  <si>
    <t>52 222</t>
  </si>
  <si>
    <t xml:space="preserve">Dobava in postavitev rebrastih žic iz visokovrednega naravno trdega jekla B St 500 S s premerom do 12 mm, za srednje zahtevno ojačitev
Opomba: - kvaliteta B 500B _x000D_
</t>
  </si>
  <si>
    <t>52 315</t>
  </si>
  <si>
    <t xml:space="preserve">Dobava in postavitev mreže iz vlečene jeklene žice B500A, s premerom &gt; od 4 in &lt; od 12 mm, masa nad 6 kg/m2
Opomba: - kvaliteta B 500B 
</t>
  </si>
  <si>
    <t>33 412</t>
  </si>
  <si>
    <t>Dobava in vgraditev moznika iz gladkega jekla StSp 37 s premerom 25 mm
Opomba: Mozniki premera 28 mm, dolžine 50 cm, antikorozijsko zaščiten, na eni strani nataknjen na alkaten cev.</t>
  </si>
  <si>
    <t>73 881</t>
  </si>
  <si>
    <t>Dobava in vgraditev traku FeZn 25x4 mm za ozemljitev</t>
  </si>
  <si>
    <t>53 151</t>
  </si>
  <si>
    <t>Dobava in vgraditev podložnega cementnega betona C12/15 v prerez do 0,15 m3/m2
Opomba: Razred izpostavljenosti XC0</t>
  </si>
  <si>
    <t>53 163</t>
  </si>
  <si>
    <t>Dobava in vgraditev polnilnega cementnega betona C16/20 v prerez do 0,50 m3/m2
Opomba: Razred izpostavljenosti XC0</t>
  </si>
  <si>
    <t>53 342</t>
  </si>
  <si>
    <t>Dobava in vgraditev ojačenega cementnega betona C30/37 v pasovne temelje, temeljne nosilce ali poševne in vertikalne slope
Opomba: Razred izpostavljenosti XC4, PV-II</t>
  </si>
  <si>
    <t>53 348</t>
  </si>
  <si>
    <t>Dobava in vgraditev ojačenega cementnega betona C30/37 v stene podpornih ali opornih zidov
Opomba: Razred izpostavljenosti XC4, XF3, PV-II</t>
  </si>
  <si>
    <t>53 372</t>
  </si>
  <si>
    <t>Dobava in vgraditev ojačenega cementnega betona C30/37 v hodnike in robne vence na premostitvenih objektih in podpornih ali opornih konstrukcijah
Opomba: Razred izpostavljenosti : XC3, XD1, XF2, PV-II</t>
  </si>
  <si>
    <t>Dela s cementnim betonom</t>
  </si>
  <si>
    <t>54 542</t>
  </si>
  <si>
    <t>Metlanje površine cementnega betona, Opomba: zgornja površina robnega venca</t>
  </si>
  <si>
    <t>4.6</t>
  </si>
  <si>
    <t>Zidarska dela in kamnoseška dela</t>
  </si>
  <si>
    <t>Zaščitna dela</t>
  </si>
  <si>
    <t>59 762</t>
  </si>
  <si>
    <t>Izdelava ločilne plasti iz trdih penastih plošč, debelih 2 cm</t>
  </si>
  <si>
    <t>59 911</t>
  </si>
  <si>
    <t>Izdelava dilatacijske rege pri izolacijskih trakovih - konstruktivni elementi, debeli do 50 cm, s tesnilnim trakom na zunanji strani
Opomba: dilatacijski stik na nevidni vkopani strani zidu po načrtu</t>
  </si>
  <si>
    <t>59 841</t>
  </si>
  <si>
    <t>Zatesnitev dilatacijske rege s polnilom za stike (penasto gumo)
Opomba: tesnitev dilatacijskega stika na vidni in vkopani strani zidu po načrtu</t>
  </si>
  <si>
    <t>59 843</t>
  </si>
  <si>
    <t>Zatesnitev dilatacijske rege s trajno elastično zmesjo za stike
Opomba: tesnitev dilatacijskega stika na vidni in vkopani strani zidu po načrtu</t>
  </si>
  <si>
    <t>59 921</t>
  </si>
  <si>
    <t>Izdelava dilatacijske rege pri izolacijskih trakovih - konstruktivni elementi, debeli nad 50 cm, s tesnilnim trakom v notranjosti prereza
Opomba: tesnitev delavnih stikov s tesnilnim trakom v natranjosti prereza - konstruktivni elementi, debeli do 50 cm</t>
  </si>
  <si>
    <t>5.1</t>
  </si>
  <si>
    <t>Javna razsvetljava</t>
  </si>
  <si>
    <t>5.2</t>
  </si>
  <si>
    <t>Preskusi, nadzor in tehnična dokumentacija</t>
  </si>
  <si>
    <t>Monitoring za stanovanjsko hišo za ves čas gradnje objekta</t>
  </si>
  <si>
    <t>11 132</t>
  </si>
  <si>
    <t>Obnova in zavarovanje zakoličbe trase komunalnih vodov v gričevnatem terenu</t>
  </si>
  <si>
    <t>11 232</t>
  </si>
  <si>
    <t>Postavitev in zavarovanje prečnega profila za komunalne vode v gričevnatem terenu</t>
  </si>
  <si>
    <t>Zakoličba obstoječih komunalnih vodov na obnočju posega</t>
  </si>
  <si>
    <t>21 323*</t>
  </si>
  <si>
    <t>Izkop vezljive zemljine/zrnate kamnine - 3. kategorije za temelje, kanalske rove, prepuste, jaške in drenaže, globine do 2,0 m - ročno, planiranje dna ročno</t>
  </si>
  <si>
    <t>21 324*</t>
  </si>
  <si>
    <t>21 325*</t>
  </si>
  <si>
    <t>21 326*</t>
  </si>
  <si>
    <t>Izdelava nasipa iz zrnate kamnine - 3. kategorije z dobavo iz kamnoloma</t>
  </si>
  <si>
    <t>24 461</t>
  </si>
  <si>
    <t>Izdelava posteljice v debelini plasti do 50 cm iz zrnate kamnine - 3. kategorije
Drobljenec frakcije 4/16, vključno z dobavo.
Minimalna debelina 10mm+1/10 DN cevi.</t>
  </si>
  <si>
    <t>Izdelava obsipa v debelini plasti do 50 cm iz zrnate kamnine - 3. kategorije Drobljenec frakcije 4/16, vključno z dobavo.</t>
  </si>
  <si>
    <t>Dobava in polaganje vodovodne cevi PE100 SDR11 premera 25mm PN 16 (v sklasu s SIST EN 12201:2011),  vključno z dobavo, vgradnjo, zvsemi pomožnimi deli, spajanjem, rezanjem, in potrebnim drobnim in tesnilnim materialom za vgradnjo. Izkope se obračuna po ločenih postavkah.</t>
  </si>
  <si>
    <t>Dobava in montaža PVC-PE čepa DN 25 PN16 (kot. npr. čep po sistemu iJoint). Komplet s potrebnim zavarovanjem, tesnenjem, spojnim, tesnilnim in sidrnim materialom.</t>
  </si>
  <si>
    <t>Dobava in montaža navrtnega zasuna PVC-PE DN 90, PN16 iz duktilne litine GGG 400 z epoxy zaščito minimalne debeline 250 mikronov komplet z fitingom, vgradno garnituro, okroglo cestno kapo DN 300 iz nodularne litine EN-GJS-400 (konusno naleganje pokrova z napisom VODA, D 400, pripadajoča podložna plošča).(k.npr. sistem Hawle ZAG). Komplet s potrebnim zavarovanjem, tesnenjem, INOX spojnim, tesnilnim in sidrnim materialom.</t>
  </si>
  <si>
    <t>Izdelava osnov (geodetski posnetek in priprava podatkov) in vnos vodovoda v kataster upravljavca, priprava podatkov po navodilih upravljavca.</t>
  </si>
  <si>
    <t>21 334*</t>
  </si>
  <si>
    <t>21 335*</t>
  </si>
  <si>
    <t>21 336*</t>
  </si>
  <si>
    <t>Rušitev obstoječih kanalskih in vodovodnih cevi komplet z nakladanjem in odvozom v deponijo gradbenih odpadkov (rušitev opuščenih cevovodov znotraj območja izkopa novih). Zemeljska dela so zajeta v ločenih postavkah.</t>
  </si>
  <si>
    <t>Dobava in polaganje vodovodne cevi PE100 SDR11 premera 32mm PN 16 (v sklasu s SIST EN 12201:2011),  vključno z dobavo, vgradnjo, zvsemi pomožnimi deli, spajanjem, rezanjem, in potrebnim drobnim in tesnilnim materialom za vgradnjo. Izkope se obračuna po ločenih postavkah.</t>
  </si>
  <si>
    <t>Dobava in polaganje vodovodne cevi PE100 SDR11 premera 63mm PN 16 (v sklasu s SIST EN 12201:2011),  vključno z dobavo, vgradnjo, zvsemi pomožnimi deli, spajanjem, rezanjem, in potrebnim drobnim in tesnilnim materialom za vgradnjo. Izkope se obračuna po ločenih postavkah.</t>
  </si>
  <si>
    <t>Dobava in montaža PVC-PE spojke DN 32 (dvojna) PN16 (kot. npr. spojka po sistemu iJoint). Komplet s potrebnim zavarovanjem, tesnenjem, INOX spojnim, tesnilnim in sidrnim materialom.</t>
  </si>
  <si>
    <t>Dobava in montaža PVC-PE spojke DN 63 (dvojna) PN16 (kot. npr. spojka po sistemu iJoint). Komplet s potrebnim zavarovanjem, tesnenjem, spojnim, tesnilnim in sidrnim materialom.</t>
  </si>
  <si>
    <t>Dobava in montaža PVC-PE T-reducurne spojke DN 63/32 PN16 (kot. npr. spojka po sistemu iJoint). Komplet s potrebnim zavarovanjem, tesnenjem, spojnim, tesnilnim in sidrnim materialom.</t>
  </si>
  <si>
    <t>Dobava in montaža navrtnega zasuna PVC-PE DN 63, PN16 iz duktilne litine GGG 400 z epoxy zaščito minimalne debeline 250 mikronov komplet z fitingom, vgradno garnituro, okroglo cestno kapo DN 300 iz nodularne litine EN-GJS-400 (konusno naleganje pokrova z napisom VODA, D 400, pripadajoča podložna plošča).(k.npr. sistem Hawle ZAG). Komplet s potrebnim zavarovanjem, tesnenjem, INOX spojnim, tesnilnim in sidrnim materialom.</t>
  </si>
  <si>
    <t>Izdelava obrabne in zaporne plasti bituminizirane zmesi AC 8 surf B 70/100 A5 v debelini 6 cm</t>
  </si>
  <si>
    <t>Izpiranje, dezinfekcija in sanitarni preizkus vodovoda, vključno z nevtralizacijo vode, po zahtevah inštituta za varovanje zdravja ter dostava potrdila o uspešno opravljenem preizkusu pod nadzorom upravljavca.</t>
  </si>
  <si>
    <t>Tlačni preizkus vodotesnosti cevovoda v skladu z določili iz standarda SIST EN805, skupaj z izdelavo zapisnika (preizkus in predpreizkus). Tlačni preizkus se izvede pri tlaku 15 bar in mora trajati najmanj 2 uri in je uspešen, če v tem času tlak ne pade za več kot 0,2 bar in ni nadaljnjih padcev.</t>
  </si>
  <si>
    <t>Dodatek za dobavo in uporabo začasnega vodovodnega materiala za izvedbo tlačnega preizkusa, dezinfekcije in izpiranja (zasuni, spojke, redukcijski kosi, gasilska oprema). Se uporabi večkrat. Komplet s potrebnim zavarovanjem, tesnenjem, spojnim, tesnilnim in sidrnim materialom.</t>
  </si>
  <si>
    <t>Zagotavljanje začasnega napajajnja vodovoda v času gradnje. Komplet. Izvedba po navodilih upravjavca.</t>
  </si>
  <si>
    <t>Obveščanje uporavnikov o motnjah in izpadih vodoskrbe v času gradnje po navodilih upravljavca.</t>
  </si>
  <si>
    <t>Zapiranje in praznjenje vodovodnega sistema za potrebe izvedbe predvidenih posegov. Izvedba po navodilih upravjavca.</t>
  </si>
  <si>
    <t>Priklop novozgrajenega vodovodnega omrežjana obstoječe omrežje, komplet s polnjenjem in odzračevanjem vodovodnega sistema. Izvedba po navodilih upravjavca.</t>
  </si>
  <si>
    <t>Zakoličba območja saditve s strani projektanta</t>
  </si>
  <si>
    <t>SADITVENA DELA</t>
  </si>
  <si>
    <t>Drevesa</t>
  </si>
  <si>
    <t>Grmovnice</t>
  </si>
  <si>
    <t>Sajenje dreves 18/20, višina 300-350 cm, 3x presajena sadika s koreninsko balo v mreži, enakomerna razvejanost vej, enovrhata, kvalitetna in zdrava sadika, (nabava, dostava, zakoličenje, izkop sadilne luknje 1.5 x premer bale, 50 cm od sadilne luknje na vsako stran vertikalno razrahljanje (lahko tudi z lopato), sajenje, dodajanje založnega gnojila 30 g na sadiko, pričvrstitev s 4 lesenimi impregniranimi količki Ø8 in manšeto, ureditev zalivalne kotanje (sega čez premer koreninske grude), prvo izdatno zalivanje v času sajenja, odvoz odvečnega materiala, planiranje po končanih delih, zalivanje v času vraščanja, garancija 1 rastna sezona.)</t>
  </si>
  <si>
    <r>
      <t>Drevo</t>
    </r>
    <r>
      <rPr>
        <b/>
        <i/>
        <sz val="9"/>
        <rFont val="Arial"/>
        <family val="2"/>
        <charset val="238"/>
      </rPr>
      <t xml:space="preserve"> Tilia cordata ,Greenspire, </t>
    </r>
    <r>
      <rPr>
        <b/>
        <sz val="9"/>
        <rFont val="Arial"/>
        <family val="2"/>
        <charset val="238"/>
      </rPr>
      <t xml:space="preserve"> 18/20</t>
    </r>
  </si>
  <si>
    <t>Cornus sanguinea</t>
  </si>
  <si>
    <t>Viburnum lantana</t>
  </si>
  <si>
    <t>Crataegus monogyna</t>
  </si>
  <si>
    <t>Ligustrum vulgare</t>
  </si>
  <si>
    <r>
      <t xml:space="preserve">Nabava, dostava in saditev </t>
    </r>
    <r>
      <rPr>
        <b/>
        <sz val="9"/>
        <rFont val="Arial"/>
        <family val="2"/>
        <charset val="238"/>
      </rPr>
      <t>grmovnic</t>
    </r>
    <r>
      <rPr>
        <sz val="9"/>
        <rFont val="Arial"/>
        <family val="2"/>
        <charset val="238"/>
      </rPr>
      <t xml:space="preserve"> (Grm, 30-40 cm, 3-5 poganjkov,  (nabava, dostava, saditev pod motiko, zagrnitev s humusno mešanico, dodajanje založnega gnojila 10 g na sadiko, zalivanje, odvoz odvečnega materiala, planiranje po končanih delih, garancija 1 rastno sezono.) </t>
    </r>
  </si>
  <si>
    <t>Viburnum opulus</t>
  </si>
  <si>
    <t>Cornus avelana</t>
  </si>
  <si>
    <t>OPOMBE K POPISU DEL - Načrt 3-6; Načrt zaščite vodovoda</t>
  </si>
  <si>
    <t>OPOMBA!
Obračun del v zvezi s prestavitvami in zaščitami se izvede po dejanskih količinah opravljenega dela in vgrajanega materiala z vpisom v gradbenih knjigah. Zaščite se izvedejo v obsegu in na način skladno s prikazi in opisi, ter skladno z odredbo nadzora upravlalca elektro voda na mestu samem.</t>
  </si>
  <si>
    <t>Pazljiv ročni in deloma strojni izkop in ponovni vkop obstoječega ELEKTRO  voda komplet z zasipanjem  ter utrjevanjem po slojih 20cm, polaganje PVC opozorilnega traku</t>
  </si>
  <si>
    <t xml:space="preserve">Priprava posteljice iz peska granulacije 3-7mm (10cm) v jarku širine 0,4m ter zasipom iz peska (20cm) komplet z nabijanjem v plasteh polaganje PVC cevi premera (vključno z distančniki, čepi, tesnili, koleni, ...) oziroma kabla
</t>
  </si>
  <si>
    <t>Izdelava podlage iz suhega betona C8/10 v debelini 10cm, polaganje dvoplaščne zaščitne cevi premera (vključno z distančniki, čepi, tesnili, koleni, ...), obbetoniranje z betonom C8/10, polaganje pocinkanega valjanca FeZn 25x4mm</t>
  </si>
  <si>
    <t xml:space="preserve">Dobava, polaganje in spajanje kabelske kanalizacije za zaščito ELEKTRO voda - dvoplaščna zaščitna cev prereza fi=110 mm. Z eventuelnim razrezom cevi po dolžini in vstavljanjem kabla v cev.
</t>
  </si>
  <si>
    <t>Izvedba sondažnega izkopa za potrditev točnega položaja vodov na mestih, kjer podatki o položaju niso znani z njegovim ponovnim zasipanjem.
Sondažni izkop in njegov zasip se izvede v prisotnosti upravljavca distribucijskega omrežja po predhodnem naročilu.</t>
  </si>
  <si>
    <t>Zakoličbe obstoječih ter predvidenih vodov in naprav</t>
  </si>
  <si>
    <t>Pazljiv ročni in deloma strojni izkop obstoječega ELEKTRO  voda komplet z zasipanjem  ter utrjevanjem po slojih 20cm</t>
  </si>
  <si>
    <t>- izdelava podlage iz peska granulacije 0-4mm v debelini 10cm, polaganje zaščitnih cevi premera (vključno z distančniki, čepi, tesnili, koleni, ...)</t>
  </si>
  <si>
    <t>- zasutje s peskom granulacije 0-4mm, polaganje pocinkanega valjanca FeZn 25x4mm</t>
  </si>
  <si>
    <t>Strojni izkop jame dimenzij 2,6 x 2,6 x 2,0 m za izdelavo jaška v terenu III. do IV. ktg., odvoz odvečnega materiala na deponijo s predajo evidenčnih listov pooblaščenega upraljavca deponije  (13,5 m3 x št. jaškov)</t>
  </si>
  <si>
    <t>Izdelava kabelskega jaška 1,2 x 1,2 m, globine 1,2 m z enojnim LTŽ pokrovom nosilnosti  400kN napisom ELEKTRIKA in izvedbo uvodnic</t>
  </si>
  <si>
    <t>Strojni izkop jame dimenzij 3,0 x3,0 x 2,3 m za izdelavo jaška v terenu III. do IV. ktg., odvoz odvečnega materiala na deponijo s predajo evidenčnih listov pooblaščenega upraljavca deponije  (20,7 m3 x št. jaškov)</t>
  </si>
  <si>
    <t>Izdelava kabelskega jaška 1,6 x 1,6 m, globine 1,5 m z enojnim LTŽ pokrovom nosilnosti  400kN napisom ELEKTRIKA in izvedbo uvodnic</t>
  </si>
  <si>
    <t xml:space="preserve">Dobava, polaganje in spajanje kabelske kanalizacije za zaščito ELEKTRO voda - dvoplaščna zaščitna cev prereza fi=160 mm. Z eventuelnim razrezom cevi po dolžini in vstavljanjem kabla v cev.
</t>
  </si>
  <si>
    <t xml:space="preserve">Dobava, polaganje in spajanje kabelske kanalizacije -  zaščitna cev PE2x50. </t>
  </si>
  <si>
    <t>Dobava pocinkanega valjanca FeZn 25x4mm, vključno s križnimi sponkami INOX izvedbe, priključitvami na ozemljilne sisteme, protikorozijsko zaščito z bitumensko maso, ….</t>
  </si>
  <si>
    <t>Strojno rezanje asfalta, odstranjevanje asfalta ali betona debeline od 6 do 10 cm, nakladanje in odvoz  ruševin na deponijo z upoštevanjem stroškov začasne in končne deponije s predajo evidenčnih listov upravljavca deponije in ureditev okolice</t>
  </si>
  <si>
    <t xml:space="preserve">OPOMBA: Preplastitev se izvede na izdelano nevezano utrjeno nosilno plast enakomerno zrnatega drobljenca TD32 iz kamnine v debelini plasti 20 cm </t>
  </si>
  <si>
    <t>ELEKTROMONTAŽNA DELA</t>
  </si>
  <si>
    <t>Rezanje kabla NAYY-J 4x70+2,5mm2</t>
  </si>
  <si>
    <t>Spravilo kabla NAYY-J 4x70+2,5mm2 v svitek ter predaja kabla lastniku</t>
  </si>
  <si>
    <t>Kabel NAYY-J 4x70+2,5 mm2, uvlečen v kabelsko kanalizacijo</t>
  </si>
  <si>
    <t xml:space="preserve">Spojka EPKJ 0256 ZA 4x70 - 150mm SMOE 81514 </t>
  </si>
  <si>
    <t xml:space="preserve">Izdelava samoskrčnih kabelskih končnikov za kabel iz PVC mase za kabel 25 - 70mm2 </t>
  </si>
  <si>
    <t>Komplet priključitev kabla na obstoječi razdelilec črpališča do njegovega funkcionalnega delovanja</t>
  </si>
  <si>
    <t>Izvedba ozemljitve mostov/ograj komplet z potrebnim materialom</t>
  </si>
  <si>
    <t>gar</t>
  </si>
  <si>
    <t xml:space="preserve">Smerna in globinska zakoličba položaja obstoječega prenosnega plinovoda. </t>
  </si>
  <si>
    <t>Smerna in globinska zakoličba položaja obstoječega podzemnega plinovoda. Zakoličba se izvede s strani družbe Plinovodi d.o.o. po predhodnem naročilu investitorja. z vsemi podzemnimi in nadzemnimi objekti ter spremljajočo obstoječo in predvideno infrastrukturo.</t>
  </si>
  <si>
    <t>Sondažni izkop</t>
  </si>
  <si>
    <t>Sondažni izkop se izvede z namenom potrditve točnega položaja plinovodne cevi ter z namenom ugotovitve stanja plinovoda. Izvaja se ročno v stalni prisotnosti upravljavca plinovoda.</t>
  </si>
  <si>
    <t xml:space="preserve">Pregled stanja izolacije </t>
  </si>
  <si>
    <t>Pregled stanja izolacije se izvaja na lokacijah sondažnih izkopov. Pregled stanja zajema vizualni pregled in pregled z detektorjem poškodb. Pregled izvede upravljavec plinovoda  družba Plinovodi d.o.o. Ugotovitve se zabeležijo v poročilu v katerem se tudi predpiše sanacija. Morebitna sanacija ni vključena v postavki.</t>
  </si>
  <si>
    <t xml:space="preserve">Pregled stanja cevi </t>
  </si>
  <si>
    <t xml:space="preserve">Pregled stanja cevi. Pregled stanja cevi se izvaja na lokacijah sondažnih izkopov. Pregled stanja se izvede po predpisanem postopku in navodilih upravljavca plinovoda družbe Plinovodi d.o.o.. Ugotovitve se zabeležijo v poročilu v katerem se tudi predpiše sanacija. Morebitna sanacija ni vključena v postavki. </t>
  </si>
  <si>
    <t>Površinski izkop rodovitne prsti</t>
  </si>
  <si>
    <t>Površinski izkop rodovitne prsti  na obdelovalnih površinah (travniki, njive) v povprečni debelini 20 cm.</t>
  </si>
  <si>
    <t>Izkop jarka v III. ktg za vgraditev AB plošč z odmetom na stran v globini in širini, ki jo predvideva načrt. Dno jarka je potrebno izravnati in odstraniti kamenje. Vsa dela za vzdrževanje jarka do položitve AB plošč, vključno z razpiranjem, je potrebno vkalkulirati v ceno izkopa. Izkop izvajati ročno.</t>
  </si>
  <si>
    <t xml:space="preserve">Dobava in vgradnja EPS plošč </t>
  </si>
  <si>
    <t>Dobava in vgradnja EPS plošč, debeline 10 cm in tlačne trdnsoti 50 kPa.</t>
  </si>
  <si>
    <t>Dobava in vgradnja AB plošč 2,20x0,80x0,15m</t>
  </si>
  <si>
    <t>Komplet dobava in vgradnja opozorilnih armiranobetonskih plošč velikosti 2,20x0,80x0,15 m iz betona C25/30 in armaturo ca. 41 kg/ploščo. Obračun po dolžini zaščitenega plinovoda.</t>
  </si>
  <si>
    <t>Opozorilni trak</t>
  </si>
  <si>
    <t xml:space="preserve">m </t>
  </si>
  <si>
    <t>Dobava in montaža opozorilnega traka iz PVC v rumeni barvi z napisom POZOR PLINOVOD.Opozorilni trak se vgradi nad AB plošče.</t>
  </si>
  <si>
    <t>Zasipi</t>
  </si>
  <si>
    <t>Zasip jarka s prebranim izkopanim materialom, v slojih po 20 cm in valjanjem do naravne zbitosti.</t>
  </si>
  <si>
    <t>Površinska razgrnitev</t>
  </si>
  <si>
    <t>Površinska razgnitev plodne zemljine.</t>
  </si>
  <si>
    <t>Tablica</t>
  </si>
  <si>
    <t>Označitev plinovoda z opozorilno tablico z napisom POZOR VISOKOTLAČNI PLINOVOD, vključno z komplet nerjavečim pritrdilnim in nosilnih materialom. Pritrditev se izvede na vidno mesto v višini pogleda.</t>
  </si>
  <si>
    <t>Pazljiv ročni in deloma strojni izkop obstoječega TK voda komplet z zasipanjem  ter utrjevanjem po slojih 20cm, polaganje PVC opozorilnega traku</t>
  </si>
  <si>
    <t xml:space="preserve">Dobava, polaganje in spajanje kabelske kanalizacije za zaščito TK kabla - dvoplaščna zaščitna cev prereza fi=125 mm. Z eventuelnim razrezom cevi po dolžini in vstavljanjem kabla v cev.
</t>
  </si>
  <si>
    <t xml:space="preserve">Pazljiv ročni in deloma strojni izkop obstoječega TK voda komplet z zasipanjem  ter utrjevanjem po slojih 20cm, polaganje PVC opozorilnega traku
</t>
  </si>
  <si>
    <t>Izdelava podlage iz suhega betona C8/10 v debelini 10cm, polaganje dvoplaščne zaščitne cevi prereza cevi premera (vključno z distančniki, čepi, tesnili, koleni, ...), obbetoniranje z betonom C8/10, polaganje pocinkanega valjanca FeZn 25x4mm</t>
  </si>
  <si>
    <t xml:space="preserve">Dobava, polaganje in spajanje kabelske kanalizacije za zaščito TK kabla - dvoplaščna zaščitna cev prereza fi=110 mm. Z eventuelnim razrezom cevi po dolžini in vstavljanjem kabla v cev.
</t>
  </si>
  <si>
    <t xml:space="preserve">Pazljiv ročni in deloma strojni izkop in ponovni vkop obstoječega TK  voda komplet z zasipanjem  ter utrjevanjem po slojih 20cm, polaganje PVC opozorilnega traku
</t>
  </si>
  <si>
    <t>Rumena  PVC cev f110/3,2 mm skupaj z original čepi, vodotesnimi spoji, distančniki, koleni, …</t>
  </si>
  <si>
    <t>Strojni izkop jame dimenzij 2,6 x2,6 x 2,0 m za izdelavo jaška v terenu III. do IV. ktg., odvoz odvečnega materiala na deponijo s predajo evidenčnih listov pooblaščenega upraljavca deponije  (13,5 m3 x št. jaškov)</t>
  </si>
  <si>
    <t>Izdelava kabelskega jaška 1,2 x 1,2 m, globine 1,2 m z enojnim LTŽ pokrovom nosilnosti  400kN napisom TELEFON in izvedbo uvodnic</t>
  </si>
  <si>
    <t>Varovanje voda po izkopu do ponovnega vkopa komplet z vidno označitvijo in postavitvijo preprek.</t>
  </si>
  <si>
    <t>V postavkah rušitev in čiščenja terena zajeti nakladanje, prevoz do deponij/predelovalcev odpakov in stroške deponij/predelovalcev dopadkov</t>
  </si>
  <si>
    <t>V popisu zajeta dela na pododseku 1.2</t>
  </si>
  <si>
    <t>11 123</t>
  </si>
  <si>
    <t>Obnova in zavarovanje zakoličbe osi trase ostale javne ceste  v hribovitem terenu</t>
  </si>
  <si>
    <t>11 223</t>
  </si>
  <si>
    <t>Postavitev in zavarovanje prečnega profila ostale javne ceste v hribovitem terenu</t>
  </si>
  <si>
    <t>12 162*</t>
  </si>
  <si>
    <t>12 165*</t>
  </si>
  <si>
    <t>12 168*</t>
  </si>
  <si>
    <t>12 412</t>
  </si>
  <si>
    <t>Vgraditev nasipa iz vezljive zemljine - 3.kategorije (material od izkopa)</t>
  </si>
  <si>
    <t>Vgraditev nasipa iz zrnate kamnine - 3.kategorije (material od izkopa)</t>
  </si>
  <si>
    <t>25 142</t>
  </si>
  <si>
    <t>Humuziranje zelenice z valjanem, v debelini do 15 cm - strojno</t>
  </si>
  <si>
    <t>25 284*</t>
  </si>
  <si>
    <t>Zaščita brežine s kamnometom iz lomljenca
Opomba:
- zavarovanje brežine potoka Pirešica
- vključno z zavarovanjem podslapja</t>
  </si>
  <si>
    <t>25 286</t>
  </si>
  <si>
    <t>Zapolnitev stikov v kamniti zložbi s humusom in zatravitev s semenom</t>
  </si>
  <si>
    <t>Izdelava stopenjskega pragu, h=1.00 m iz lomjenca v betonu C25/30</t>
  </si>
  <si>
    <t>Izdelava nosilne plasti bituminizirane zmesi AC 22 base B50/70 A4 v debelini 6 cm</t>
  </si>
  <si>
    <t>32 492*</t>
  </si>
  <si>
    <t>Izdelava obrabne in zaporne plasti bituminizirane zmesi AC 8 surf B 50/70 A4 v debelini 3 cm</t>
  </si>
  <si>
    <t>32 112</t>
  </si>
  <si>
    <t>Izdelava nevezane (mehanično stabilizirane) obrabne plasti iz zmesi zrn drobljenca v debelini 16 do 20 cm.
cestni priključki-makadam</t>
  </si>
  <si>
    <t>32 161</t>
  </si>
  <si>
    <t>Dobava in vgraditev zmesi drobljenih zrn za zaklinjenje nevezane obrabne plasti.
Opomba: cestni priključki-makadam</t>
  </si>
  <si>
    <t>Izdelava asfaltne mulde v širini 50 cm</t>
  </si>
  <si>
    <t>Obbetoniranje cevi za kanalizacijo s cementnim betonom C 12/15, po detajlu iz načrta, premera 20 cm.</t>
  </si>
  <si>
    <t>Izdelava vtočnega betonskega jaška, krožnega prereza s premerom 50 cm, globokega 1,0 do 1,5 m, z vsemi priključki, komplet z AB temeljenjem C16/20, AB vencem 25/30 in litoželezno ukrivljeno rešetko 400/400 mm, nosilnosti D400</t>
  </si>
  <si>
    <t>Izdelava prepusta krožnega prereza iz cevi iz cementnega betona s premerom 80 cm, komplet z obbetoniranjem C16/20 in navezavo na obstoječe prepuste</t>
  </si>
  <si>
    <t>Dobava in vgraditev pocinkane varnostne ograje iz cevnih profilov, višine 1,2 m.</t>
  </si>
  <si>
    <t>Izdelava tankoslojne vzdolžne označbe z enokomponentno belo barvo,  vključno 250 g/m2 posipa s kroglicami stekla, deb. plasti suhe snovi 250 mikrometrov, širine 10 cm (5111, 5121)</t>
  </si>
  <si>
    <t xml:space="preserve">Izdelava tankoslojne prečne in ostalih označb na vozišču z enokomponentno belo barvo, vključno 250 g/m2 posipa z kroglicami stekla, deb. plasti suhe snovi 250 mikrometrov , širina črte 20 do 30 cm </t>
  </si>
  <si>
    <t xml:space="preserve">Izdelava tankoslojne prečne in ostalih označb na vozišču z enokomponentno belo barvo, vključno 250 g/m2 posipa z drobci / kroglicami stekla, strojno, debelina plasti suhe snovi 250 mikrometra, površina označbe do 0,5 m2 </t>
  </si>
  <si>
    <t>61 132</t>
  </si>
  <si>
    <t>Izdelava temelja iz cementnega betona C 12/15, globine 100 cm, premera 30 cm</t>
  </si>
  <si>
    <t>Dobava in vgraditev stebrička za prometni znak iz vroče cinkane jeklene cevi s premerom 64 mm, dolge 4500  mm</t>
  </si>
  <si>
    <t>61 441</t>
  </si>
  <si>
    <t xml:space="preserve">Dobava in pritrditev trikotnega prometnega znaka, podloga iz aluminijaste pločevine, znak z odsevno folijo 1.  vrste, dolžina stranice a = 600 mm </t>
  </si>
  <si>
    <t>61 641</t>
  </si>
  <si>
    <t>Dobava in pritrditev okroglega prometnega znaka, podloga iz aluminijaste pločevine, znak z odsevno folijo 1.  vrste, premera 600 mm</t>
  </si>
  <si>
    <t>Dobava in pritrditev prometnega znaka, podloga iz aluminijaste pločevine, znak z odsevno folijo 1. vrste, velikost do 0,10 m2</t>
  </si>
  <si>
    <t>61 722</t>
  </si>
  <si>
    <t xml:space="preserve">Dobava in pritrditev prometnega znaka, podloga iz aluminijaste pločevine, znak z odsevno folijo 1. vrste, velikost od 0,11 do 0,20 m2 </t>
  </si>
  <si>
    <t xml:space="preserve">Dobava in pritrditev prometnega znaka, podloga iz aluminijaste pločevine, znak z odsevno folijo 1. vrste, velikost od 0,21 do 0,40 m2 </t>
  </si>
  <si>
    <t xml:space="preserve">Dobava in pritrditev prometnega znaka, podloga iz aluminijaste pločevine, znak z odsevno folijo 1. vrste, velikost od 0,41 do 0,70 m2 </t>
  </si>
  <si>
    <t>Dobava in vgraditev predfabriciranega 
dvignjenega robnika iz cementnega betona  s prerezom 15/25 cm</t>
  </si>
  <si>
    <t>35 235</t>
  </si>
  <si>
    <t>Dobava in vgraditev predfabriciranega 
pogreznjenega robnika iz cementnega betona  s prerezom 15/25 cm</t>
  </si>
  <si>
    <t>Dobava in vgradnja LTŽ kanalete, š=30cm, nosilnosti D400.</t>
  </si>
  <si>
    <t xml:space="preserve">Dobava in vgradnja dvojnega revizijskega LTŽ pokrova na prepustu, nosilnosti D400, 2x80/80 cm </t>
  </si>
  <si>
    <t>V.</t>
  </si>
  <si>
    <t>GRADBENO OBRTNIŠKA DELA - PREPUST</t>
  </si>
  <si>
    <t>Izdelava podprtega opaža za ravne temelje;
opaž temeljev in temeljne plošče</t>
  </si>
  <si>
    <t>Izdelava dvostranskega vezanega opaža za raven zid, visok do 2 m</t>
  </si>
  <si>
    <t>51 631</t>
  </si>
  <si>
    <t>Izdelava podprtega opaža za bočne stranice ravnih plošč</t>
  </si>
  <si>
    <t>51 611</t>
  </si>
  <si>
    <t>Izdelava podprtega opaža za ravno ploščo s podporo, visoko do 2 m</t>
  </si>
  <si>
    <t>5.3</t>
  </si>
  <si>
    <t>52 212</t>
  </si>
  <si>
    <t>Dobava in postavitev rebrastih žic iz visokovrednega naravno trdega jekla B St 420 S s premerom do 12 mm, za srednje zahtevno ojačitev;
armatura kvalitete B500-B</t>
  </si>
  <si>
    <t>Dobava in postavitev rebrastih palic iz visokovrednega naravno trdega jekla B St 420 S s premerom 14 mm in večjim, za srednje zahtevno ojačitev;
armatura kvalitete B500-B</t>
  </si>
  <si>
    <t>12 496</t>
  </si>
  <si>
    <t>Dobava in vgraditev podložnega cementnega betona C12/15 v prerez do 0,15 m3/m2</t>
  </si>
  <si>
    <t>53 137</t>
  </si>
  <si>
    <t>Dobava in vgraditev cementnega betona C30/37 v prerez od 0,16 do 0,30 m3/m2-m1; 
plošče, zidovi, temelji
beton C30/37, XC4, XF3, PVII, dmax32</t>
  </si>
  <si>
    <t xml:space="preserve">Dobava in vgraditev betonsko-kamnitega pragu </t>
  </si>
  <si>
    <t>5.8</t>
  </si>
  <si>
    <t>Ključavničarska dela</t>
  </si>
  <si>
    <t>Dobava in montaža nepovoznih kovinskih rešetk debeline 50 mm, komplet s podkonstrukcijo in pritrjevanjem.</t>
  </si>
  <si>
    <t>5.9</t>
  </si>
  <si>
    <t>59 993</t>
  </si>
  <si>
    <t>Izdelava delovnega stika z nabrekajočim trakom ali profilom, brez izolacijskih trakov</t>
  </si>
  <si>
    <t>Dobava in vgradnja tesnilnega traku; stik z obstoječo konstrukcijo</t>
  </si>
  <si>
    <t>61 216</t>
  </si>
  <si>
    <t>Dobava in vgraditev stebrička za prometni znak iz vroče cinkane jeklene cevi s premerom 64 mm, dolge 3000 mm</t>
  </si>
  <si>
    <t>61 424</t>
  </si>
  <si>
    <t>Dobava in pritrditev osmerokotnega prometnega
znaka, podloga iz vroče cinkane jeklene pločevine, znak z odsevno folijo 2. vrste, dolžina stranice 600 mm</t>
  </si>
  <si>
    <t>61 725</t>
  </si>
  <si>
    <t xml:space="preserve">Dobava in pritrditev prometnega znaka, podloga iz aluminijaste pločevine, znak z odsevno folijo 1. vrste, velikost od 0,71 do 1,00 m2 </t>
  </si>
  <si>
    <t>63 571</t>
  </si>
  <si>
    <t>Dobava in vgraditev cestnega ogledala (brez stebriča)
OP: S funkcijo proti rošenju, brez napajanja.</t>
  </si>
  <si>
    <t>73 334</t>
  </si>
  <si>
    <t>Izdelava kabelske kanalizacije iz cevi iz polietilena, premera 125 mm (PE HD 125)</t>
  </si>
  <si>
    <t>Komplet izvedba mehanske in električne ojačitve izolacije stojnega mesta 220kV daljnovoda (izolatorji, obešalni material) z demontažo in montažo verige, pripravo gradbišča in varovalnimi ukrepi.</t>
  </si>
  <si>
    <t>Široki izkop vezljive zemljine/zrnate kamnine - 3. kategorije – strojno z nakladanjem in odvozom na deponijo</t>
  </si>
  <si>
    <t>Odstranitev grmovja na redko porasli površini - strojno, z odvozom na deponijo</t>
  </si>
  <si>
    <t>Odstranitev grmovja in dreves z debli premera do 10 cm ter vej na redko porasli površini - strojno, z odvozom na deponijo</t>
  </si>
  <si>
    <t>Odstranitev grmovja in dreves z debli premera do 10 cm ter vej na gosto porasli površini - strojno, z odvozom na deponijo</t>
  </si>
  <si>
    <t>Posek in odstranitev drevesa z deblom premera do 30 cm z odstranitvijo vej, z odvozom na deponijo</t>
  </si>
  <si>
    <t>Posek in odstranitev drevesa z deblom premera 31 do 50 cm ter odstranitev vej, z odvozom na deponijo</t>
  </si>
  <si>
    <t>Posek in odstranitev drevesa z deblom premera nad 50 cm ter odstranitev vej, z odvozom na deponijo</t>
  </si>
  <si>
    <t>Odstranitev panja s premerom 11 do 30 cm, z odvozom na deponijo</t>
  </si>
  <si>
    <t xml:space="preserve">Odstranitev panja s premerom 31 do 50 cm, z odvozom na deponijo </t>
  </si>
  <si>
    <t xml:space="preserve">Odstranitev panja s premerom nad 50 cm, z odvozom na deponijo </t>
  </si>
  <si>
    <t>Demontaža prometnega znaka, z odvozom na deponijo</t>
  </si>
  <si>
    <t>Porušitev in odstranitev asfaltne plasti v debelini 6 do 10 cm, z odvozom na deponijo</t>
  </si>
  <si>
    <t>Rezkanje in odvoz asfaltne krovne plasti v debelini 4 do 7 cm, z odvozom na deponijo</t>
  </si>
  <si>
    <t>Porušitev in odstranitev prepusta iz cevi s premerom 61 do 100 cm, z odvozom na deponijo</t>
  </si>
  <si>
    <t>Porušitev in odstranitev cementnega betona, z odvozom na deponijo</t>
  </si>
  <si>
    <t>Porušitev in odstranitev ojačenega cementnega betona, z odvozom na deponijo</t>
  </si>
  <si>
    <t>Porušitev in odstranitev ostalih motečih elementov, z odvozom na deponijo</t>
  </si>
  <si>
    <t>Široki izkop slabo nosilne zemljine - 2. kategorije – strojno z nakladanjem, z odvozom na deponijo</t>
  </si>
  <si>
    <t>Široki izkop vezljive zemljine/zrnate kamnine - 3. kategorije – strojno z nakladanjem, z odvozom na deponijo</t>
  </si>
  <si>
    <t>Izkop vezljive zemljine/zrnate kamnine - 3. kategorije za temelje, kanalske rove, prepuste, jaške in drenaže, širine do 1.0 m in globine do 1.0 m - strojno, planiranje dna jarka ročno, z odvozom na deponijo</t>
  </si>
  <si>
    <t>Ročni izkop vezljive zemljine - 3. kategorije.
10% izkopa jarkov v zemljini/zrnati kamnini, z odvozom na deponijo</t>
  </si>
  <si>
    <t>Demontaža in ponovna montaža prometnega znaka na enem podstavku, z odvozom na deponijo</t>
  </si>
  <si>
    <t>Odstranitev prometnega znaka s stranico 600 mm (STOP znak - 2x), z odvozom na deponijo</t>
  </si>
  <si>
    <t>Odstranitev panja s premerom 31 do 50 cm, z odvozom na deponijo</t>
  </si>
  <si>
    <t>Porušitev in odstranitev asfaltne plasti v debelini do 5 cm, z odvozom na deponijo</t>
  </si>
  <si>
    <t>Porušitev in odstranitev robnika iz betona, z odvozom na deponijo</t>
  </si>
  <si>
    <t>Široki izkop mehke kamnine - 4. kategorije - strojno z nakladanjem, z odvozom na deponijo</t>
  </si>
  <si>
    <t>Široki izkop trde kamnine - 5. kategorije z nakladanjem, z odvozom na deponijo</t>
  </si>
  <si>
    <t>Izkop vezljive zemljine/zrnate kamnine - 3. kategorije za temelje, kanalske rove, prepuste, jaške in drenaže, širine 1.1 do 2.0 m in globine 1.1 do 2.0 m - strojno, planiranje dna jarka ročno, z odvozom na deponijo</t>
  </si>
  <si>
    <t>Izkop mehke kamnine - 4. kategorije za temelje, kanalske rove, prepuste, jaške in drenaže, širine do 1.0 m in globine 1,1 do 2,0 m, z odvozom na deponijo</t>
  </si>
  <si>
    <t>Zakoličba obstoječih vodov gospodarske javne infrastrukture in nadzor upravljavcev.
Ocena, obračun po dejanskih stroških na podlagi izstavljenih računov</t>
  </si>
  <si>
    <t>Odstranitev panja s premerom nad 50 cm, z odvozom na deponijo</t>
  </si>
  <si>
    <t>Demontaža prometnega znaka na enem podstavku, z odvozom na deponijo</t>
  </si>
  <si>
    <t>Demontaža prometnega znaka na dveh podstavkih, z odvozom na deponijo</t>
  </si>
  <si>
    <t>Odstranitev plastičnega smernika, z odvozom na deponijo</t>
  </si>
  <si>
    <t>Izkop vezljive zemljine/zrnate zemljine - III.kategorije za jarke, kanalske rove, temelje,  širine do 1.0 m globine do 4.0 m, strojno, planiranje dna ročno, z odvozom na deponijo</t>
  </si>
  <si>
    <t>Izkop mehke kamnine - 4. kategorije za temelje, kanalske rove, prepuste, jaške in drenaže, širine širine 1.1 do 2.0 m in globine 1,1 do 2,0 m, z odvozom na deponijo</t>
  </si>
  <si>
    <t>Demontaža prometnega znaka na enem podstavku in odvoz na deponijo, z odvozom na deponijo</t>
  </si>
  <si>
    <t>Demontaža obstoječih nadzemnih požarnih hidrantov in vodovodne armature, vključno z nakladanjem in prevozom na stalno deponijo</t>
  </si>
  <si>
    <t>Odstranitev panja s premerom 11 do 30 cm z odvozom na deponijo na razdaljo nad 1000 m
Opomba: Nakladanje in odvoz na stalno deponijo.
Opomba: Nad oporno konstrukcijo</t>
  </si>
  <si>
    <t>Posek in odstranitev drevesa z deblom premera 11 do 30 cm ter odstranitev vej
Opomba: Nakladanje in odvoz na stalno deponijo.
Opomba: Nad oporno konstrukcijo</t>
  </si>
  <si>
    <t>Široki izkop zrnate kamnine - 3. kategorije - strojno z nakladanjem, z odvozom na deponijo</t>
  </si>
  <si>
    <t>Izkop vezljive zemljine/zrnate kamnine - 3. kategorije za temelje, kanalske rove, prepuste, jaške in drenaže, globine do 2,0 m - strojno, planiranje dna ročno, z odvozom na deponijo</t>
  </si>
  <si>
    <t>Izkop mehke kamnine - 4. kategorije za temelje, kanalske rove, prepuste, jaške in drenaže, globine do 2,0 m, z odvozom na deponijo</t>
  </si>
  <si>
    <t>Izkop trde kamnine - 5. kategorije za temelje, kanalske rove, prepuste, jaške in drenaže, globine do 2,0 m, z odvozom na deponijo</t>
  </si>
  <si>
    <t>Rezanje asfaltne plasti s talno diamantno žago, debele 6 do 10 cm, z odvozom na deponijo</t>
  </si>
  <si>
    <t>Izkop vezljive zemljine/zrnate kamnine - 3. kategorije za temelje, kanalske rove, prepuste, jaške in drenaže, globine do 2,0 m - ročno, planiranje dna ročno, z odvozom na deponijo</t>
  </si>
  <si>
    <t>Izkop vezljive zemljine/zrnate kamnine - 3. kategorije za temelje, kanalske rove, prepuste, jaške in drenaže, globine 2,1 do 4,0 m - ročno, planiranje dna ročno, z odvozom na deponijo</t>
  </si>
  <si>
    <t>Izkop vezljive zemljine/zrnate kamnine - 3. kategorije za temelje, kanalske rove, prepuste, jaške in drenaže, globine 2,1 do 4,0 m - strojno, planiranje dna ročno, z odvozom na deponijo</t>
  </si>
  <si>
    <t>Izkop mehke kamnine - 4. kategorije za temelje, kanalske rove, prepuste, jaške in drenaže, globine, z odvozom na deponijo
2,1 do 4,0 m</t>
  </si>
  <si>
    <t>Izkop trde kamnine - 5. kategorije za temelje, kanalske rove, prepuste, jaške in drenaže, globine 2,1 do 4,0 m, z odvozom na deponijo</t>
  </si>
  <si>
    <t>- strojni in deloma ročni izkop kabelskega kanala  v terenu  III. do IV. ktg., z odvozom na deponijo</t>
  </si>
  <si>
    <t>Izdelava obrabnozaporne plasti AC 22 base B70/100, A4 iz  zmesi zrn iz karbonatnih kamnin in cestogradbenega bitumna v debelini 7 cm</t>
  </si>
  <si>
    <t>Izdelava obrabnozaporne plasti bitumenskega betona AC8 surf B70/100, A4 iz zmesi  v debelini 3 cm</t>
  </si>
  <si>
    <t>Drobni material (3%) (po specifikaciji izvajalca, priznano po dejanskih količinah)</t>
  </si>
  <si>
    <t>PREDRAČUN</t>
  </si>
  <si>
    <t>1.</t>
  </si>
  <si>
    <t>EUR</t>
  </si>
  <si>
    <t>2.</t>
  </si>
  <si>
    <t>3.</t>
  </si>
  <si>
    <t>4.</t>
  </si>
  <si>
    <t>5.</t>
  </si>
  <si>
    <t>6.</t>
  </si>
  <si>
    <t>7.</t>
  </si>
  <si>
    <t>8.</t>
  </si>
  <si>
    <t>9.</t>
  </si>
  <si>
    <t>10.</t>
  </si>
  <si>
    <t>11.</t>
  </si>
  <si>
    <t>12.</t>
  </si>
  <si>
    <t>13.</t>
  </si>
  <si>
    <t>14.</t>
  </si>
  <si>
    <t>15.</t>
  </si>
  <si>
    <t>16.</t>
  </si>
  <si>
    <t>17.</t>
  </si>
  <si>
    <t>Tuje storitve</t>
  </si>
  <si>
    <t>18.</t>
  </si>
  <si>
    <t>Nepredvidena dela (10%)</t>
  </si>
  <si>
    <t>Skupaj brez DDV</t>
  </si>
  <si>
    <t xml:space="preserve"> 22% ddv</t>
  </si>
  <si>
    <t>Skupaj z DDV</t>
  </si>
  <si>
    <t>OPOMBA: v ceni na enoto vseh postavk, kjer je predviden odvoz gradbenih</t>
  </si>
  <si>
    <t>odpadkov na deponijo za vse vrste rušitev mora ponudnik upoštevati odvoz, plačilo taks ter</t>
  </si>
  <si>
    <t>deponiranje materiala pooblaščenim zbiralcem oziroma predelovalcem odpadkov</t>
  </si>
  <si>
    <t>Dela je izvajati po projektni dokumentaciji, v skladu z veljavnimi tehničnimi predpisi, normativi in standardi ob upoštevanju zahtev iz varstva pri delu.</t>
  </si>
  <si>
    <t>V enotnih cenah morajo biti zajeti vsi stroški po Splošnih tehničnih pogojih.</t>
  </si>
  <si>
    <t>Vsa rušenja vključujejo odvoz na ustrezno deponijo s plačilom prispevka.</t>
  </si>
  <si>
    <t>Vse postavke za izkope zajemajo izkop, nakladanje na kamion in odvoz na ustrezno deponijo s plačilom prispevka.</t>
  </si>
  <si>
    <t>Vsi vgrajeni materiali vključujejo tudi dobavo.</t>
  </si>
  <si>
    <t>V enotni ceni finega asfalta je potrebno zajeti tudi pobrizg z bitumensko emulzijo (0,5kg/m2) in čiščenje vozišča</t>
  </si>
  <si>
    <t>Vsi pokrovi jaškov vključujejo dobavo z AB obročem.</t>
  </si>
  <si>
    <t>Vsi hladni stiki na obrabni plasti morajo biti obdelani z bitumensko lepilno zmesjo</t>
  </si>
  <si>
    <t>V ceni je upoštevati notranjo kontrolo (tekoče preiskave)</t>
  </si>
  <si>
    <t>V primeru odkritja in odprave računskih napak se temu ustrezno spremeni tudi nominalna vrednost nepredvidenih del, ki je izražena v odstotku (enota mere je odstotek) od skupne vrednosti vseh ostalih postavk brez DDV.</t>
  </si>
  <si>
    <t>Morebitne postavke v popisih ali tehničnih poročilih, kjer projektant definira proizvajalca, so orientacijske in služijo le kot definicija v smislu zahtevane kvalitete. Izvajalec lahko enako kvaliteten proizvod kupi tudi pri drugih proizvajalcih.</t>
  </si>
  <si>
    <t>V primeru če je vpisana količina 0, ponudnik ne vpisuje cene na enoto, ker se le ta ne upošteva.</t>
  </si>
  <si>
    <t>V ponudbo je potrebno vračunati strošek izdelave varnostnega načrta, TEE ter organizacijo gradbišča v skladu z varnostnim načrtom. zavarovanje prometa in usposobitev obvozov za ves čas gradnje, čiščenje in močenje cestišča v času gradnje (VSAJ 5-KRAT DNEVNO), pospravljanje gradbišča. Vse gradbene odpadke je potrebno odpeljati na ustrezno deponijo (vključeno v ceno odstranitve!). Dokumentacija za prevzem objekta je strošek izvajalca zato je v ponudbo potrebno vračunati tudi izdelavo ostale dokumentacije za prevzem del (vse 2X: dokazila o zanesljivosti objekta, BCP, vris komunalnih vodov v podzemni kataster).</t>
  </si>
  <si>
    <t>Objekt: Gradnja kolesarske povezave Dobrna - Velenje</t>
  </si>
  <si>
    <t>POPIS DEL S PREDRAČUNOM</t>
  </si>
  <si>
    <t>NAČRT KRAJINSKE ARHITEKTURE</t>
  </si>
  <si>
    <t>PODODSEK 1.2</t>
  </si>
  <si>
    <t>PODODSEK 1.3</t>
  </si>
  <si>
    <t>PODODSEK 1.4</t>
  </si>
  <si>
    <t>NAČRT KOLESARSKE POVEZAVE</t>
  </si>
  <si>
    <t>PODODSEK 1.1 - OBSTOJEČE CESTE</t>
  </si>
  <si>
    <t>PODODSEK 1.2 - OBSTOJEČE IN NOVOGRADNJA</t>
  </si>
  <si>
    <t>PODODSEK 1.3 - OBSTOJEČE CESTE</t>
  </si>
  <si>
    <t>PODODSEK 1.3 - NOVOGRADNJA</t>
  </si>
  <si>
    <t>PODODSEK 1.4 - NOVOGRADNJA</t>
  </si>
  <si>
    <t>PODODSEK 1.5 - OBSTOJEČE CESTE</t>
  </si>
  <si>
    <t>NAČRT PODPORNIH IN OPORNIH KONSTRUKCIJ</t>
  </si>
  <si>
    <t>NAČRT ZAŠČITE VODOVODA</t>
  </si>
  <si>
    <t>PODODSEK 1.1</t>
  </si>
  <si>
    <t>NAČRT CESTE RAZSVETLJAVE IN EE VODOV</t>
  </si>
  <si>
    <t>NAČRT ZAŠČITE PLINOVODA</t>
  </si>
  <si>
    <t>NAČRT TK VODOV</t>
  </si>
  <si>
    <t>Krajinska arhitektura, pododsek 1.2</t>
  </si>
  <si>
    <t>Krajinska arhitektura, pododsek 1.3</t>
  </si>
  <si>
    <t>Krajinska arhitektura, pododsek 1.4</t>
  </si>
  <si>
    <t>Kolesarska povezava, pododsek 1.1</t>
  </si>
  <si>
    <t>Kolesarska povezava, pododsek 1.2</t>
  </si>
  <si>
    <t>Kolesarska povezava, pododsek 1.3 - obstoječe</t>
  </si>
  <si>
    <t>Kolesarska povezava, pododsek 1.3 - nova</t>
  </si>
  <si>
    <t>Kolesarska povezava, pododsek 1.4 - nova</t>
  </si>
  <si>
    <t>Kolesarska povezava, pododsek 1.5 - obstoječe</t>
  </si>
  <si>
    <t>Podporne in oporne konstrukcije, pododsek 1.4</t>
  </si>
  <si>
    <t>Vodovod, pododsek 1.1</t>
  </si>
  <si>
    <t>Vodovod, pododsek 1.3</t>
  </si>
  <si>
    <t>Plinovod, pododsek 1.4</t>
  </si>
  <si>
    <t>TK vod, pododsek 1.2</t>
  </si>
  <si>
    <t>TK vod, pododsek 1.3</t>
  </si>
  <si>
    <t>TK vod, pododsek 1.4</t>
  </si>
  <si>
    <t>19.</t>
  </si>
  <si>
    <t>20.</t>
  </si>
  <si>
    <t>PREDRAČUN ZA TUJE STORITVE (ZA CELOTEN PROJEKT)</t>
  </si>
  <si>
    <t>1.00</t>
  </si>
  <si>
    <t>Kompletna izdelava projektne dokumentacije za ureditev cestnega prometa med gradnjo (za celoten projekt) - v postavki so upoštevane vse morebitne začasne prometne ureditve glede na predvideno organizacijo gradbišča ter terminski plan, vključno s vsemi soglasji ter plačilom taks. OPOMBA: velja za celoten projekt.</t>
  </si>
  <si>
    <t>komplet</t>
  </si>
  <si>
    <t>Zavarovanje gradbišča v času gradnje na podlagi izdelanega Elaborata zapore prometa - postavitev in vzdrževanje zapore po potrjenem ceniku koncesionarja (za celoten projekt). Postavka je fiksirana in v fazi izbire izvajalca in nespremenljiva za vse ponudnike. Obračun se vrši na podlagi računov koncesionarja</t>
  </si>
  <si>
    <t>1.3</t>
  </si>
  <si>
    <t>1.4</t>
  </si>
  <si>
    <t>1.5</t>
  </si>
  <si>
    <t>1.6</t>
  </si>
  <si>
    <t>1.7</t>
  </si>
  <si>
    <t>TUJE STORITVE SKUPAJ</t>
  </si>
  <si>
    <t>Projektantski nadzor za vsa pogodbena dela. Cena je fiksirana. Obračun po dejanskih računih projektantov. Postavka velja za celoten projekt (za vse postavke v osnovni rekapitulaciji 1-18).</t>
  </si>
  <si>
    <t>Geotehnični/geološki nadzor za vsa pogodbena dela. Cena je fiksirana. Obračun po dejanskih računih geotehnikov/geologov. Postavka velja za celoten projekt (za vse postavke v osnovni rekapitulaciji 1-18).</t>
  </si>
  <si>
    <t>Upravljalski nadzor za vsa pogodbena dela. Cena je fiksirana. Obračun po dejanskih računih upravljalcev vodov. Postavka velja za celoten projekt (za vse postavke v osnovni rekapitulaciji 1-18).</t>
  </si>
  <si>
    <t xml:space="preserve">Izdelava geodetskega posnetka izvedenih del in izdelava geodetskega načrta. Velja za celoten pogodbeni objekt (za vse postavke v osnovni rekapitulaciji 1-18). </t>
  </si>
  <si>
    <t>Izdelava projekta izvedenih del PID. Velja za celoten pogodbeni objekt (za vse postavke v osnovni rekapitulaciji 1-18)</t>
  </si>
  <si>
    <t>Izdelava projektne dokumentacije za vzdrževanje in obratovanje. Velja za celoten pogodbeni objekt (za vse postavke v osnovni rekapitulaciji 1-18)</t>
  </si>
  <si>
    <t>1.8</t>
  </si>
  <si>
    <t>Cestna razsvetljava, EE vodi, pododsek 1.3</t>
  </si>
  <si>
    <t>Cestna razsvetljava, EE vodi, pododsek 1.4</t>
  </si>
  <si>
    <t>Zakoličba obstoječih vodov gospodarske javne infrastrukture.</t>
  </si>
  <si>
    <t>Ročni izkop vezljive zemljine - 3. kategorije, z odvozom na deponijo</t>
  </si>
  <si>
    <t>Zakoličba obstoječih vodov gospodarske javne infrastrukture</t>
  </si>
  <si>
    <t>1.9</t>
  </si>
  <si>
    <t>Dobava in montaža stalnih  tabel izdelanih skladno z "Navodili organa upravljanja na področju komuniciranja vsebin kohezijske politike v programskem obdobju 2014-2020"</t>
  </si>
  <si>
    <t>2.8</t>
  </si>
  <si>
    <t>Jet grouting</t>
  </si>
  <si>
    <t>Izvedba injektiranja zaledja za AB steno in kriloma z jet grouting tehnologijo, globine do cca 1,5 m.</t>
  </si>
  <si>
    <t>Izdelava podprtega opaža za raven zid, visok do 2 m.</t>
  </si>
  <si>
    <t>Spajanje celotne vzdolžne armature z mehanskimi spojkami spojkami kot npr. Lenton EL14A12 ali enakovredno</t>
  </si>
  <si>
    <t>Porušitev in odstranitev ojačenega cementnega betona;
rušenje obstoječega AB podvoza na mestu vgradnje novega prepusta, komplet z zarezom AB konstrukcije
Rušenje v kampadah, z vodnim topom, skladno z načrtom faznosti gradnje,
obstoječa armatura se v celoti ohrani</t>
  </si>
  <si>
    <t>Dobava in vgraditev cementnega betona C50/60 v prerez nad 0,30 m3/m2-m1; 
plošče, zidovi, temelji
beton C50/60, XC4, XF3, PVII, dmax32
beton se vgrajuje v kampadah, skladno z načrtom faznosti gradnje</t>
  </si>
  <si>
    <t>Razpiranje konstrukcije v času rekonstrukcije podvoza kot npr. razpore Groundforce mehanske razpore MP 30 tip 8 (horizontalno razpiranje, 10 komadov) in MP 30 tip 8T (diagonalno razpiranje, 10 komadov) ali enakovredno. Predvideno trajanje 2 meseca.</t>
  </si>
  <si>
    <t>Profili HEA 300 za naleganje diagonalnih razpor, komplet z vsem pritrdilnim/sidrnim materialom.</t>
  </si>
  <si>
    <t>Izvedba kontrole kvalitete (natezna trdnost) obstoječe armature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</si>
</sst>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SIT&quot;_-;\-* #,##0.00\ &quot;SIT&quot;_-;_-* &quot;-&quot;??\ &quot;SIT&quot;_-;_-@_-"/>
    <numFmt numFmtId="165" formatCode=";;;"/>
    <numFmt numFmtId="166" formatCode="_-* #,##0.00&quot; SIT&quot;_-;\-* #,##0.00&quot; SIT&quot;_-;_-* \-??&quot; SIT&quot;_-;_-@_-"/>
    <numFmt numFmtId="167" formatCode="#,##0.0"/>
    <numFmt numFmtId="168" formatCode="0.0"/>
    <numFmt numFmtId="169" formatCode="_-* #,##0.00\ _S_I_T_-;\-* #,##0.00\ _S_I_T_-;_-* &quot;-&quot;??\ _S_I_T_-;_-@_-"/>
  </numFmts>
  <fonts count="64">
    <font>
      <sz val="10"/>
      <name val="Arial CE"/>
      <family val="2"/>
      <charset val="238"/>
    </font>
    <font>
      <sz val="10"/>
      <name val="Times New Roman"/>
      <family val="1"/>
      <charset val="238"/>
    </font>
    <font>
      <sz val="10"/>
      <name val="Times New Roman CE"/>
      <family val="1"/>
      <charset val="238"/>
    </font>
    <font>
      <sz val="10"/>
      <color indexed="8"/>
      <name val="Times New Roman CE"/>
      <family val="1"/>
      <charset val="238"/>
    </font>
    <font>
      <i/>
      <sz val="10"/>
      <color indexed="8"/>
      <name val="Times New Roman CE"/>
      <family val="1"/>
      <charset val="238"/>
    </font>
    <font>
      <b/>
      <sz val="10"/>
      <name val="Times New Roman CE"/>
      <family val="1"/>
      <charset val="238"/>
    </font>
    <font>
      <vertAlign val="superscript"/>
      <sz val="10"/>
      <color indexed="8"/>
      <name val="Times New Roman CE"/>
      <family val="1"/>
      <charset val="238"/>
    </font>
    <font>
      <sz val="14"/>
      <color indexed="8"/>
      <name val="Times New Roman CE"/>
      <family val="1"/>
      <charset val="238"/>
    </font>
    <font>
      <b/>
      <sz val="12"/>
      <color indexed="16"/>
      <name val="Times New Roman CE"/>
      <family val="1"/>
      <charset val="238"/>
    </font>
    <font>
      <b/>
      <sz val="14"/>
      <color indexed="8"/>
      <name val="Times New Roman CE"/>
      <family val="1"/>
      <charset val="238"/>
    </font>
    <font>
      <b/>
      <sz val="10"/>
      <color indexed="16"/>
      <name val="Times New Roman CE"/>
      <family val="1"/>
      <charset val="238"/>
    </font>
    <font>
      <b/>
      <sz val="14"/>
      <color indexed="16"/>
      <name val="Times New Roman CE"/>
      <family val="1"/>
      <charset val="238"/>
    </font>
    <font>
      <b/>
      <sz val="11"/>
      <color indexed="8"/>
      <name val="Times New Roman CE"/>
      <family val="1"/>
      <charset val="238"/>
    </font>
    <font>
      <b/>
      <sz val="12"/>
      <color indexed="8"/>
      <name val="Times New Roman CE"/>
      <family val="1"/>
      <charset val="238"/>
    </font>
    <font>
      <b/>
      <sz val="12"/>
      <name val="Times New Roman CE"/>
      <family val="1"/>
      <charset val="238"/>
    </font>
    <font>
      <b/>
      <u/>
      <sz val="10"/>
      <name val="Times New Roman CE"/>
      <family val="1"/>
      <charset val="238"/>
    </font>
    <font>
      <i/>
      <sz val="10"/>
      <name val="Times New Roman CE"/>
      <family val="1"/>
      <charset val="238"/>
    </font>
    <font>
      <b/>
      <vertAlign val="superscript"/>
      <sz val="10"/>
      <name val="Times New Roman CE"/>
      <family val="1"/>
      <charset val="238"/>
    </font>
    <font>
      <vertAlign val="superscript"/>
      <sz val="10"/>
      <name val="Times New Roman CE"/>
      <family val="1"/>
      <charset val="238"/>
    </font>
    <font>
      <sz val="10"/>
      <color indexed="10"/>
      <name val="Times New Roman CE"/>
      <family val="1"/>
      <charset val="238"/>
    </font>
    <font>
      <b/>
      <sz val="10"/>
      <color indexed="8"/>
      <name val="Times New Roman CE"/>
      <family val="1"/>
      <charset val="238"/>
    </font>
    <font>
      <i/>
      <sz val="10"/>
      <name val="Arial"/>
      <family val="2"/>
    </font>
    <font>
      <b/>
      <sz val="10"/>
      <name val="Arial"/>
      <family val="2"/>
    </font>
    <font>
      <b/>
      <sz val="14"/>
      <name val="Arial"/>
      <family val="2"/>
    </font>
    <font>
      <sz val="10"/>
      <name val="Arial"/>
      <family val="2"/>
    </font>
    <font>
      <sz val="9"/>
      <name val="Arial"/>
      <family val="2"/>
    </font>
    <font>
      <b/>
      <i/>
      <sz val="9"/>
      <name val="Arial"/>
      <family val="2"/>
    </font>
    <font>
      <b/>
      <sz val="9"/>
      <name val="Arial"/>
      <family val="2"/>
    </font>
    <font>
      <i/>
      <sz val="9"/>
      <name val="Arial"/>
      <family val="2"/>
    </font>
    <font>
      <b/>
      <i/>
      <sz val="10"/>
      <name val="Arial"/>
      <family val="2"/>
    </font>
    <font>
      <sz val="10"/>
      <name val="Arial CE"/>
      <family val="2"/>
      <charset val="238"/>
    </font>
    <font>
      <sz val="10"/>
      <name val="Arial"/>
      <family val="2"/>
      <charset val="238"/>
    </font>
    <font>
      <b/>
      <sz val="12"/>
      <name val="Arial"/>
      <family val="2"/>
      <charset val="238"/>
    </font>
    <font>
      <b/>
      <i/>
      <sz val="10"/>
      <name val="Arial"/>
      <family val="2"/>
      <charset val="238"/>
    </font>
    <font>
      <b/>
      <sz val="9"/>
      <name val="Arial"/>
      <family val="2"/>
      <charset val="238"/>
    </font>
    <font>
      <sz val="9"/>
      <name val="Arial"/>
      <family val="2"/>
      <charset val="238"/>
    </font>
    <font>
      <b/>
      <sz val="14"/>
      <name val="Arial"/>
      <family val="2"/>
      <charset val="238"/>
    </font>
    <font>
      <b/>
      <sz val="10"/>
      <name val="Arial"/>
      <family val="2"/>
      <charset val="238"/>
    </font>
    <font>
      <i/>
      <sz val="10"/>
      <name val="Arial CE"/>
      <family val="2"/>
      <charset val="238"/>
    </font>
    <font>
      <b/>
      <i/>
      <sz val="10"/>
      <name val="Arial CE"/>
      <family val="2"/>
      <charset val="238"/>
    </font>
    <font>
      <sz val="10"/>
      <name val="Times New Roman CE"/>
      <charset val="238"/>
    </font>
    <font>
      <sz val="12"/>
      <name val="Arial CE"/>
      <charset val="238"/>
    </font>
    <font>
      <sz val="9"/>
      <name val="Calibri"/>
      <family val="2"/>
      <charset val="238"/>
    </font>
    <font>
      <sz val="9"/>
      <name val="Arial CE"/>
      <charset val="238"/>
    </font>
    <font>
      <b/>
      <sz val="9"/>
      <name val="Arial CE"/>
      <family val="2"/>
      <charset val="238"/>
    </font>
    <font>
      <b/>
      <i/>
      <sz val="9"/>
      <name val="Arial"/>
      <family val="2"/>
      <charset val="238"/>
    </font>
    <font>
      <sz val="10"/>
      <color theme="1"/>
      <name val="Arial"/>
      <family val="2"/>
    </font>
    <font>
      <sz val="10"/>
      <color rgb="FFFF0000"/>
      <name val="Arial"/>
      <family val="2"/>
      <charset val="238"/>
    </font>
    <font>
      <b/>
      <sz val="9"/>
      <color indexed="8"/>
      <name val="Arial"/>
      <family val="2"/>
      <charset val="238"/>
    </font>
    <font>
      <sz val="9"/>
      <name val="Leseni"/>
      <charset val="238"/>
    </font>
    <font>
      <b/>
      <i/>
      <sz val="8"/>
      <name val="Arial"/>
      <family val="2"/>
    </font>
    <font>
      <sz val="9"/>
      <color rgb="FFFF0000"/>
      <name val="Arial"/>
      <family val="2"/>
      <charset val="238"/>
    </font>
    <font>
      <b/>
      <i/>
      <sz val="9"/>
      <color rgb="FFFF0000"/>
      <name val="Arial"/>
      <family val="2"/>
      <charset val="238"/>
    </font>
    <font>
      <sz val="12"/>
      <name val="Arial"/>
      <family val="2"/>
    </font>
    <font>
      <sz val="10"/>
      <name val="Arial CE"/>
      <charset val="238"/>
    </font>
    <font>
      <b/>
      <sz val="10"/>
      <name val="Arial CE"/>
      <charset val="238"/>
    </font>
    <font>
      <sz val="12"/>
      <name val="Arial CE"/>
      <family val="2"/>
      <charset val="238"/>
    </font>
    <font>
      <sz val="12"/>
      <name val="Arial"/>
      <family val="2"/>
      <charset val="238"/>
    </font>
    <font>
      <sz val="10"/>
      <color rgb="FF222222"/>
      <name val="Arial"/>
      <family val="2"/>
      <charset val="238"/>
    </font>
    <font>
      <sz val="10"/>
      <name val="SLO_Swiss"/>
      <charset val="238"/>
    </font>
    <font>
      <sz val="8"/>
      <name val="Arial"/>
      <family val="2"/>
      <charset val="238"/>
    </font>
    <font>
      <sz val="8"/>
      <name val="Arial CE"/>
      <family val="2"/>
      <charset val="238"/>
    </font>
    <font>
      <b/>
      <sz val="12"/>
      <name val="Arial CE"/>
      <charset val="238"/>
    </font>
    <font>
      <i/>
      <sz val="9"/>
      <name val="Arial"/>
      <family val="2"/>
      <charset val="238"/>
    </font>
  </fonts>
  <fills count="8">
    <fill>
      <patternFill patternType="none"/>
    </fill>
    <fill>
      <patternFill patternType="gray125"/>
    </fill>
    <fill>
      <patternFill patternType="solid">
        <fgColor indexed="15"/>
        <bgColor indexed="64"/>
      </patternFill>
    </fill>
    <fill>
      <patternFill patternType="solid">
        <fgColor indexed="22"/>
        <bgColor indexed="27"/>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right/>
      <top/>
      <bottom style="double">
        <color indexed="8"/>
      </bottom>
      <diagonal/>
    </border>
    <border>
      <left/>
      <right/>
      <top style="double">
        <color indexed="8"/>
      </top>
      <bottom style="double">
        <color indexed="8"/>
      </bottom>
      <diagonal/>
    </border>
    <border>
      <left/>
      <right/>
      <top/>
      <bottom style="double">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31" fillId="0" borderId="0"/>
    <xf numFmtId="0" fontId="31" fillId="0" borderId="0"/>
    <xf numFmtId="0" fontId="40" fillId="0" borderId="0"/>
    <xf numFmtId="0" fontId="41" fillId="0" borderId="0"/>
    <xf numFmtId="0" fontId="31" fillId="0" borderId="0"/>
    <xf numFmtId="0" fontId="31" fillId="0" borderId="0"/>
    <xf numFmtId="0" fontId="1" fillId="0" borderId="0"/>
    <xf numFmtId="0" fontId="1" fillId="0" borderId="0"/>
    <xf numFmtId="166" fontId="30" fillId="0" borderId="0" applyFill="0" applyBorder="0" applyAlignment="0" applyProtection="0"/>
    <xf numFmtId="0" fontId="30" fillId="0" borderId="0"/>
    <xf numFmtId="164" fontId="31" fillId="0" borderId="0" applyFont="0" applyFill="0" applyBorder="0" applyAlignment="0" applyProtection="0"/>
    <xf numFmtId="0" fontId="31" fillId="0" borderId="0"/>
    <xf numFmtId="164" fontId="31" fillId="0" borderId="0" applyFont="0" applyFill="0" applyBorder="0" applyAlignment="0" applyProtection="0"/>
    <xf numFmtId="164" fontId="31" fillId="0" borderId="0" applyFont="0" applyFill="0" applyBorder="0" applyAlignment="0" applyProtection="0"/>
    <xf numFmtId="0" fontId="54" fillId="0" borderId="0"/>
    <xf numFmtId="169" fontId="54" fillId="0" borderId="0" applyFont="0" applyFill="0" applyBorder="0" applyAlignment="0" applyProtection="0"/>
    <xf numFmtId="0" fontId="31" fillId="0" borderId="0"/>
  </cellStyleXfs>
  <cellXfs count="696">
    <xf numFmtId="0" fontId="0" fillId="0" borderId="0" xfId="0"/>
    <xf numFmtId="0" fontId="2" fillId="0" borderId="0" xfId="0" applyFont="1" applyFill="1" applyAlignment="1" applyProtection="1">
      <alignment horizontal="right"/>
      <protection locked="0"/>
    </xf>
    <xf numFmtId="0" fontId="2" fillId="0" borderId="0" xfId="0" applyFont="1" applyAlignment="1">
      <alignment horizontal="center"/>
    </xf>
    <xf numFmtId="0" fontId="2" fillId="0" borderId="0" xfId="0" applyFont="1" applyAlignment="1">
      <alignment horizontal="left"/>
    </xf>
    <xf numFmtId="0" fontId="2" fillId="0" borderId="0" xfId="0" applyFont="1" applyProtection="1">
      <protection locked="0"/>
    </xf>
    <xf numFmtId="0" fontId="2" fillId="0" borderId="0" xfId="0" applyFont="1"/>
    <xf numFmtId="4" fontId="2" fillId="0" borderId="0" xfId="0" applyNumberFormat="1" applyFont="1" applyProtection="1">
      <protection locked="0"/>
    </xf>
    <xf numFmtId="4" fontId="2" fillId="0" borderId="0" xfId="0" applyNumberFormat="1" applyFont="1"/>
    <xf numFmtId="0" fontId="7" fillId="0" borderId="0" xfId="0" applyFont="1" applyAlignment="1">
      <alignment horizontal="center"/>
    </xf>
    <xf numFmtId="0" fontId="8" fillId="0" borderId="0" xfId="0" applyFont="1" applyAlignment="1">
      <alignment horizontal="left"/>
    </xf>
    <xf numFmtId="0" fontId="9" fillId="0" borderId="0" xfId="0" applyFont="1" applyAlignment="1" applyProtection="1"/>
    <xf numFmtId="0" fontId="9" fillId="0" borderId="0" xfId="0" applyFont="1" applyAlignment="1"/>
    <xf numFmtId="0" fontId="10" fillId="0" borderId="0" xfId="0" applyFont="1" applyAlignment="1">
      <alignment horizontal="center"/>
    </xf>
    <xf numFmtId="4" fontId="9" fillId="0" borderId="0" xfId="0" applyNumberFormat="1" applyFont="1" applyAlignment="1" applyProtection="1"/>
    <xf numFmtId="4" fontId="9" fillId="0" borderId="0" xfId="0" applyNumberFormat="1" applyFont="1" applyAlignment="1"/>
    <xf numFmtId="0" fontId="9" fillId="0" borderId="0" xfId="0" applyFont="1" applyAlignment="1">
      <alignment horizontal="center"/>
    </xf>
    <xf numFmtId="0" fontId="11" fillId="0" borderId="0" xfId="0" applyFont="1" applyAlignment="1">
      <alignment horizontal="left"/>
    </xf>
    <xf numFmtId="0" fontId="3" fillId="0" borderId="0" xfId="0" applyFont="1" applyAlignment="1">
      <alignment horizontal="center"/>
    </xf>
    <xf numFmtId="0" fontId="3" fillId="0" borderId="0" xfId="0" applyFont="1" applyAlignment="1">
      <alignment horizontal="left"/>
    </xf>
    <xf numFmtId="0" fontId="3" fillId="0" borderId="0" xfId="0" applyFont="1" applyProtection="1"/>
    <xf numFmtId="0" fontId="3" fillId="0" borderId="0" xfId="0" applyFont="1"/>
    <xf numFmtId="4" fontId="3" fillId="0" borderId="0" xfId="0" applyNumberFormat="1" applyFont="1" applyProtection="1"/>
    <xf numFmtId="4" fontId="3" fillId="0" borderId="0" xfId="0" applyNumberFormat="1" applyFont="1"/>
    <xf numFmtId="0" fontId="12" fillId="0" borderId="1" xfId="0" applyFont="1" applyBorder="1" applyAlignment="1">
      <alignment horizontal="center" wrapText="1"/>
    </xf>
    <xf numFmtId="0" fontId="13" fillId="0" borderId="1" xfId="0" applyFont="1" applyBorder="1" applyAlignment="1">
      <alignment horizontal="left" vertical="top" wrapText="1"/>
    </xf>
    <xf numFmtId="0" fontId="14" fillId="0" borderId="1" xfId="0" applyFont="1" applyBorder="1" applyAlignment="1">
      <alignment horizontal="center" wrapText="1"/>
    </xf>
    <xf numFmtId="4" fontId="12" fillId="0" borderId="1" xfId="0" applyNumberFormat="1" applyFont="1" applyBorder="1" applyAlignment="1" applyProtection="1">
      <alignment horizontal="center" wrapText="1"/>
    </xf>
    <xf numFmtId="4" fontId="13" fillId="0" borderId="1" xfId="0" applyNumberFormat="1" applyFont="1" applyBorder="1" applyAlignment="1">
      <alignment horizontal="center" wrapText="1"/>
    </xf>
    <xf numFmtId="165" fontId="3" fillId="0" borderId="0" xfId="0" applyNumberFormat="1" applyFont="1" applyBorder="1" applyAlignment="1">
      <alignment horizontal="center"/>
    </xf>
    <xf numFmtId="0" fontId="13" fillId="0" borderId="0" xfId="0" applyFont="1" applyBorder="1" applyAlignment="1">
      <alignment horizontal="left"/>
    </xf>
    <xf numFmtId="0" fontId="13" fillId="0" borderId="0" xfId="0" applyFont="1" applyBorder="1" applyProtection="1">
      <protection locked="0"/>
    </xf>
    <xf numFmtId="0" fontId="13" fillId="0" borderId="0" xfId="0" applyFont="1" applyBorder="1"/>
    <xf numFmtId="165" fontId="3" fillId="0" borderId="0" xfId="0" applyNumberFormat="1" applyFont="1"/>
    <xf numFmtId="4" fontId="13" fillId="0" borderId="0" xfId="0" applyNumberFormat="1" applyFont="1" applyBorder="1" applyAlignment="1" applyProtection="1">
      <alignment horizontal="center"/>
      <protection locked="0"/>
    </xf>
    <xf numFmtId="4" fontId="13" fillId="0" borderId="0" xfId="0" applyNumberFormat="1" applyFont="1" applyBorder="1" applyAlignment="1">
      <alignment horizontal="center"/>
    </xf>
    <xf numFmtId="0" fontId="3" fillId="0" borderId="0" xfId="0" applyFont="1" applyAlignment="1">
      <alignment horizontal="center" vertical="top"/>
    </xf>
    <xf numFmtId="0" fontId="15" fillId="0" borderId="0" xfId="8" applyFont="1" applyAlignment="1">
      <alignment horizontal="left" vertical="top" wrapText="1"/>
    </xf>
    <xf numFmtId="0" fontId="3" fillId="0" borderId="0" xfId="0" applyFont="1" applyProtection="1">
      <protection locked="0"/>
    </xf>
    <xf numFmtId="4" fontId="3" fillId="0" borderId="0" xfId="0" applyNumberFormat="1" applyFont="1" applyProtection="1">
      <protection locked="0"/>
    </xf>
    <xf numFmtId="0" fontId="4" fillId="0" borderId="0" xfId="0" applyFont="1" applyAlignment="1">
      <alignment horizontal="left"/>
    </xf>
    <xf numFmtId="0" fontId="3" fillId="0" borderId="0" xfId="0" applyFont="1" applyAlignment="1" applyProtection="1">
      <alignment horizontal="right"/>
      <protection locked="0"/>
    </xf>
    <xf numFmtId="165" fontId="2" fillId="0" borderId="0" xfId="0" applyNumberFormat="1" applyFont="1"/>
    <xf numFmtId="4" fontId="3" fillId="0" borderId="0" xfId="9" applyNumberFormat="1" applyFont="1" applyFill="1" applyBorder="1" applyAlignment="1" applyProtection="1">
      <alignment horizontal="right"/>
      <protection locked="0"/>
    </xf>
    <xf numFmtId="4" fontId="3" fillId="0" borderId="0" xfId="0" applyNumberFormat="1" applyFont="1" applyAlignment="1">
      <alignment horizontal="right"/>
    </xf>
    <xf numFmtId="0" fontId="2" fillId="0" borderId="0" xfId="8" applyFont="1" applyAlignment="1">
      <alignment horizontal="left" vertical="top" wrapText="1"/>
    </xf>
    <xf numFmtId="0" fontId="16" fillId="0" borderId="0" xfId="0" applyFont="1" applyAlignment="1">
      <alignment horizontal="left"/>
    </xf>
    <xf numFmtId="4" fontId="2" fillId="0" borderId="0" xfId="0" applyNumberFormat="1" applyFont="1" applyAlignment="1">
      <alignment horizontal="right"/>
    </xf>
    <xf numFmtId="165" fontId="5" fillId="0" borderId="0" xfId="0" applyNumberFormat="1" applyFont="1"/>
    <xf numFmtId="0" fontId="15" fillId="0" borderId="0" xfId="0" applyFont="1" applyAlignment="1">
      <alignment horizontal="left" vertical="top" wrapText="1"/>
    </xf>
    <xf numFmtId="165" fontId="3" fillId="0" borderId="0" xfId="0" applyNumberFormat="1" applyFont="1" applyAlignment="1">
      <alignment horizontal="right"/>
    </xf>
    <xf numFmtId="4" fontId="3" fillId="0" borderId="0" xfId="0" applyNumberFormat="1" applyFont="1" applyAlignment="1" applyProtection="1">
      <alignment horizontal="right"/>
      <protection locked="0"/>
    </xf>
    <xf numFmtId="0" fontId="2" fillId="0" borderId="0" xfId="7" applyFont="1" applyAlignment="1" applyProtection="1">
      <alignment horizontal="right"/>
      <protection locked="0"/>
    </xf>
    <xf numFmtId="0" fontId="2" fillId="0" borderId="0" xfId="7" applyFont="1"/>
    <xf numFmtId="4" fontId="2" fillId="0" borderId="0" xfId="7" applyNumberFormat="1" applyFont="1"/>
    <xf numFmtId="0" fontId="2" fillId="0" borderId="0" xfId="0" applyFont="1" applyAlignment="1" applyProtection="1">
      <alignment horizontal="right"/>
      <protection locked="0"/>
    </xf>
    <xf numFmtId="0" fontId="19" fillId="0" borderId="0" xfId="0" applyFont="1" applyAlignment="1" applyProtection="1">
      <alignment horizontal="right"/>
      <protection locked="0"/>
    </xf>
    <xf numFmtId="0" fontId="19" fillId="0" borderId="0" xfId="0" applyFont="1"/>
    <xf numFmtId="4" fontId="19" fillId="0" borderId="0" xfId="0" applyNumberFormat="1" applyFont="1"/>
    <xf numFmtId="0" fontId="15" fillId="0" borderId="0" xfId="0" applyFont="1" applyFill="1" applyAlignment="1">
      <alignment horizontal="left" vertical="top" wrapText="1"/>
    </xf>
    <xf numFmtId="0" fontId="2" fillId="0" borderId="0" xfId="0" applyFont="1" applyFill="1"/>
    <xf numFmtId="165" fontId="2" fillId="0" borderId="0" xfId="0" applyNumberFormat="1" applyFont="1" applyFill="1"/>
    <xf numFmtId="4" fontId="2" fillId="0" borderId="0" xfId="0" applyNumberFormat="1" applyFont="1" applyFill="1" applyProtection="1">
      <protection locked="0"/>
    </xf>
    <xf numFmtId="4" fontId="2" fillId="0" borderId="0" xfId="0" applyNumberFormat="1" applyFont="1" applyFill="1"/>
    <xf numFmtId="0" fontId="2" fillId="0" borderId="0" xfId="0" applyFont="1" applyFill="1" applyAlignment="1">
      <alignment horizontal="left" vertical="top" wrapText="1"/>
    </xf>
    <xf numFmtId="0" fontId="2" fillId="0" borderId="0" xfId="0" applyFont="1" applyFill="1" applyAlignment="1">
      <alignment horizontal="left"/>
    </xf>
    <xf numFmtId="4" fontId="2" fillId="0" borderId="0" xfId="0" applyNumberFormat="1" applyFont="1" applyFill="1" applyAlignment="1" applyProtection="1">
      <alignment horizontal="right"/>
      <protection locked="0"/>
    </xf>
    <xf numFmtId="4" fontId="2" fillId="0" borderId="0" xfId="0" applyNumberFormat="1" applyFont="1" applyFill="1" applyAlignment="1">
      <alignment horizontal="right"/>
    </xf>
    <xf numFmtId="0" fontId="15" fillId="0" borderId="0" xfId="8" applyFont="1" applyAlignment="1">
      <alignment horizontal="justify" vertical="top" wrapText="1"/>
    </xf>
    <xf numFmtId="9" fontId="2" fillId="0" borderId="0" xfId="0" applyNumberFormat="1" applyFont="1"/>
    <xf numFmtId="0" fontId="2" fillId="0" borderId="0" xfId="0" applyFont="1" applyAlignment="1">
      <alignment horizontal="center" vertical="top" wrapText="1"/>
    </xf>
    <xf numFmtId="0" fontId="3" fillId="0" borderId="2" xfId="0" applyFont="1" applyBorder="1" applyAlignment="1">
      <alignment horizontal="center"/>
    </xf>
    <xf numFmtId="0" fontId="20" fillId="0" borderId="2" xfId="0" applyFont="1" applyBorder="1" applyAlignment="1">
      <alignment horizontal="left"/>
    </xf>
    <xf numFmtId="0" fontId="3" fillId="0" borderId="2" xfId="0" applyFont="1" applyBorder="1" applyProtection="1">
      <protection locked="0"/>
    </xf>
    <xf numFmtId="0" fontId="3" fillId="0" borderId="2" xfId="0" applyFont="1" applyBorder="1"/>
    <xf numFmtId="4" fontId="20" fillId="0" borderId="2" xfId="0" applyNumberFormat="1" applyFont="1" applyBorder="1" applyAlignment="1" applyProtection="1">
      <alignment horizontal="right"/>
      <protection locked="0"/>
    </xf>
    <xf numFmtId="4" fontId="20" fillId="0" borderId="2" xfId="0" applyNumberFormat="1" applyFont="1" applyBorder="1"/>
    <xf numFmtId="0" fontId="24" fillId="0" borderId="0" xfId="0" applyFont="1" applyBorder="1" applyAlignment="1">
      <alignment vertical="top"/>
    </xf>
    <xf numFmtId="0" fontId="25" fillId="0" borderId="0" xfId="0" applyFont="1" applyFill="1" applyBorder="1" applyAlignment="1">
      <alignment vertical="top"/>
    </xf>
    <xf numFmtId="0" fontId="25" fillId="0" borderId="0" xfId="0" applyFont="1" applyFill="1" applyBorder="1" applyAlignment="1">
      <alignment horizontal="left" vertical="top"/>
    </xf>
    <xf numFmtId="0" fontId="26" fillId="0" borderId="0" xfId="0" applyFont="1" applyFill="1" applyBorder="1" applyAlignment="1">
      <alignment horizontal="center" vertical="top"/>
    </xf>
    <xf numFmtId="0" fontId="27" fillId="0" borderId="0" xfId="0" applyFont="1" applyFill="1" applyBorder="1" applyAlignment="1">
      <alignment horizontal="center" vertical="top"/>
    </xf>
    <xf numFmtId="49" fontId="25" fillId="0" borderId="0" xfId="0" applyNumberFormat="1" applyFont="1" applyBorder="1" applyAlignment="1">
      <alignment horizontal="left" vertical="top"/>
    </xf>
    <xf numFmtId="0" fontId="25" fillId="0" borderId="0" xfId="0" applyNumberFormat="1" applyFont="1" applyBorder="1" applyAlignment="1">
      <alignment vertical="top"/>
    </xf>
    <xf numFmtId="0" fontId="22" fillId="3" borderId="0" xfId="0" applyFont="1" applyFill="1" applyBorder="1" applyAlignment="1">
      <alignment vertical="top"/>
    </xf>
    <xf numFmtId="0" fontId="22" fillId="3" borderId="0" xfId="0" applyNumberFormat="1" applyFont="1" applyFill="1" applyBorder="1" applyAlignment="1">
      <alignment horizontal="center" vertical="top"/>
    </xf>
    <xf numFmtId="0" fontId="24" fillId="0" borderId="0" xfId="0" applyFont="1" applyBorder="1" applyAlignment="1">
      <alignment horizontal="center" vertical="top"/>
    </xf>
    <xf numFmtId="0" fontId="24" fillId="0" borderId="0" xfId="0" applyNumberFormat="1" applyFont="1" applyBorder="1" applyAlignment="1">
      <alignment vertical="top"/>
    </xf>
    <xf numFmtId="0" fontId="22" fillId="0" borderId="0" xfId="0" applyFont="1" applyFill="1" applyBorder="1" applyAlignment="1">
      <alignment vertical="top"/>
    </xf>
    <xf numFmtId="0" fontId="24" fillId="0" borderId="0" xfId="0" applyFont="1" applyFill="1" applyBorder="1" applyAlignment="1">
      <alignment vertical="top"/>
    </xf>
    <xf numFmtId="0" fontId="23" fillId="0" borderId="0" xfId="0" applyFont="1" applyFill="1" applyBorder="1" applyAlignment="1">
      <alignment vertical="top"/>
    </xf>
    <xf numFmtId="49" fontId="22" fillId="3" borderId="0" xfId="0" applyNumberFormat="1" applyFont="1" applyFill="1" applyBorder="1" applyAlignment="1">
      <alignment horizontal="left" vertical="top" wrapText="1"/>
    </xf>
    <xf numFmtId="1" fontId="29" fillId="0" borderId="0" xfId="0" applyNumberFormat="1" applyFont="1" applyFill="1" applyBorder="1" applyAlignment="1">
      <alignment horizontal="center" vertical="top"/>
    </xf>
    <xf numFmtId="0" fontId="29" fillId="0" borderId="0" xfId="0" applyFont="1" applyFill="1" applyBorder="1" applyAlignment="1">
      <alignment vertical="top"/>
    </xf>
    <xf numFmtId="0" fontId="33" fillId="0" borderId="0" xfId="0" applyFont="1" applyFill="1" applyBorder="1" applyAlignment="1">
      <alignment vertical="top"/>
    </xf>
    <xf numFmtId="0" fontId="36" fillId="0" borderId="0" xfId="0" applyFont="1" applyFill="1" applyBorder="1" applyAlignment="1">
      <alignment vertical="top"/>
    </xf>
    <xf numFmtId="0" fontId="31" fillId="0" borderId="0" xfId="0" applyFont="1" applyFill="1" applyBorder="1" applyAlignment="1">
      <alignment vertical="top"/>
    </xf>
    <xf numFmtId="0" fontId="21" fillId="0" borderId="0" xfId="0" applyFont="1" applyFill="1" applyBorder="1" applyAlignment="1">
      <alignment vertical="top"/>
    </xf>
    <xf numFmtId="0" fontId="28" fillId="0" borderId="0" xfId="0" applyNumberFormat="1" applyFont="1" applyBorder="1" applyAlignment="1">
      <alignment vertical="top"/>
    </xf>
    <xf numFmtId="0" fontId="29" fillId="0" borderId="0" xfId="0" applyNumberFormat="1" applyFont="1" applyFill="1" applyBorder="1" applyAlignment="1">
      <alignment horizontal="center" vertical="top"/>
    </xf>
    <xf numFmtId="49" fontId="29"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top" wrapText="1"/>
    </xf>
    <xf numFmtId="0" fontId="26" fillId="0" borderId="0" xfId="0" applyFont="1" applyBorder="1" applyAlignment="1">
      <alignment vertical="top"/>
    </xf>
    <xf numFmtId="4" fontId="28" fillId="0" borderId="0" xfId="0" applyNumberFormat="1" applyFont="1" applyFill="1" applyBorder="1" applyAlignment="1">
      <alignment vertical="top"/>
    </xf>
    <xf numFmtId="0" fontId="29" fillId="0" borderId="0" xfId="0" applyFont="1" applyFill="1" applyBorder="1" applyAlignment="1">
      <alignment horizontal="right" vertical="top"/>
    </xf>
    <xf numFmtId="0" fontId="23" fillId="0" borderId="10" xfId="0" applyFont="1" applyBorder="1" applyAlignment="1">
      <alignment horizontal="left" vertical="top"/>
    </xf>
    <xf numFmtId="0" fontId="22" fillId="0" borderId="0" xfId="0" applyFont="1" applyFill="1" applyBorder="1" applyAlignment="1">
      <alignment horizontal="right" vertical="top"/>
    </xf>
    <xf numFmtId="0" fontId="29" fillId="0" borderId="10" xfId="0" applyFont="1" applyFill="1" applyBorder="1" applyAlignment="1">
      <alignment horizontal="right" vertical="top"/>
    </xf>
    <xf numFmtId="0" fontId="33" fillId="0" borderId="0" xfId="0" applyNumberFormat="1" applyFont="1" applyFill="1" applyBorder="1" applyAlignment="1">
      <alignment horizontal="left" vertical="top" wrapText="1"/>
    </xf>
    <xf numFmtId="1" fontId="33" fillId="0" borderId="0" xfId="0" applyNumberFormat="1" applyFont="1" applyFill="1" applyBorder="1" applyAlignment="1">
      <alignment horizontal="center" vertical="top"/>
    </xf>
    <xf numFmtId="0" fontId="33" fillId="0" borderId="3" xfId="0" applyNumberFormat="1" applyFont="1" applyFill="1" applyBorder="1" applyAlignment="1">
      <alignment horizontal="left" vertical="top" wrapText="1"/>
    </xf>
    <xf numFmtId="49" fontId="38" fillId="0" borderId="0" xfId="0" applyNumberFormat="1" applyFont="1" applyFill="1" applyAlignment="1">
      <alignment vertical="top"/>
    </xf>
    <xf numFmtId="49" fontId="38" fillId="0" borderId="0" xfId="0" applyNumberFormat="1" applyFont="1" applyFill="1" applyAlignment="1">
      <alignment vertical="top" wrapText="1"/>
    </xf>
    <xf numFmtId="0" fontId="39" fillId="0" borderId="0" xfId="0" applyFont="1" applyFill="1" applyAlignment="1">
      <alignment vertical="top"/>
    </xf>
    <xf numFmtId="4" fontId="38" fillId="0" borderId="0" xfId="0" applyNumberFormat="1" applyFont="1" applyFill="1" applyAlignment="1">
      <alignment vertical="top"/>
    </xf>
    <xf numFmtId="4" fontId="38" fillId="0" borderId="0" xfId="0" applyNumberFormat="1" applyFont="1" applyFill="1" applyAlignment="1">
      <alignment horizontal="right" vertical="top"/>
    </xf>
    <xf numFmtId="1" fontId="21" fillId="0" borderId="0" xfId="0" applyNumberFormat="1" applyFont="1" applyFill="1" applyBorder="1" applyAlignment="1">
      <alignment horizontal="center" vertical="top"/>
    </xf>
    <xf numFmtId="0" fontId="27" fillId="0" borderId="0" xfId="0" applyFont="1" applyFill="1" applyBorder="1" applyAlignment="1">
      <alignment vertical="top"/>
    </xf>
    <xf numFmtId="0" fontId="33" fillId="0" borderId="0" xfId="0" applyNumberFormat="1" applyFont="1" applyFill="1" applyBorder="1" applyAlignment="1">
      <alignment horizontal="justify" vertical="top" wrapText="1"/>
    </xf>
    <xf numFmtId="0" fontId="36" fillId="0" borderId="0" xfId="0" applyNumberFormat="1" applyFont="1" applyFill="1" applyBorder="1" applyAlignment="1">
      <alignment vertical="top"/>
    </xf>
    <xf numFmtId="0" fontId="22" fillId="3" borderId="0" xfId="0" applyNumberFormat="1" applyFont="1" applyFill="1" applyBorder="1" applyAlignment="1">
      <alignment vertical="top"/>
    </xf>
    <xf numFmtId="0" fontId="29" fillId="0" borderId="0" xfId="0" applyNumberFormat="1" applyFont="1" applyFill="1" applyBorder="1" applyAlignment="1">
      <alignment horizontal="left" vertical="top"/>
    </xf>
    <xf numFmtId="0" fontId="38" fillId="0" borderId="0" xfId="0" applyNumberFormat="1" applyFont="1" applyFill="1" applyAlignment="1">
      <alignment vertical="top"/>
    </xf>
    <xf numFmtId="0" fontId="25" fillId="0" borderId="0" xfId="0" applyNumberFormat="1" applyFont="1" applyFill="1" applyBorder="1" applyAlignment="1">
      <alignment horizontal="left" vertical="top" wrapText="1"/>
    </xf>
    <xf numFmtId="1" fontId="26" fillId="0" borderId="0" xfId="0" applyNumberFormat="1" applyFont="1" applyFill="1" applyBorder="1" applyAlignment="1">
      <alignment horizontal="center" vertical="top"/>
    </xf>
    <xf numFmtId="0" fontId="24" fillId="0" borderId="0" xfId="0" applyNumberFormat="1" applyFont="1" applyFill="1" applyBorder="1" applyAlignment="1">
      <alignment vertical="top"/>
    </xf>
    <xf numFmtId="1" fontId="24" fillId="0" borderId="0" xfId="0" applyNumberFormat="1" applyFont="1" applyFill="1" applyBorder="1" applyAlignment="1">
      <alignment horizontal="center" vertical="top"/>
    </xf>
    <xf numFmtId="0" fontId="16" fillId="0" borderId="0" xfId="0" applyFont="1" applyFill="1" applyBorder="1" applyAlignment="1">
      <alignment horizontal="justify"/>
    </xf>
    <xf numFmtId="0" fontId="25" fillId="0" borderId="0" xfId="0" applyFont="1" applyFill="1" applyAlignment="1">
      <alignment horizontal="left" vertical="top" wrapText="1"/>
    </xf>
    <xf numFmtId="4" fontId="28" fillId="0" borderId="0" xfId="0" applyNumberFormat="1" applyFont="1" applyFill="1" applyBorder="1" applyAlignment="1">
      <alignment horizontal="center" vertical="top"/>
    </xf>
    <xf numFmtId="0" fontId="26" fillId="0" borderId="0" xfId="0" applyFont="1" applyFill="1" applyBorder="1" applyAlignment="1">
      <alignment vertical="top"/>
    </xf>
    <xf numFmtId="0" fontId="26" fillId="0" borderId="0" xfId="0" applyFont="1" applyFill="1" applyBorder="1" applyAlignment="1">
      <alignment horizontal="left" vertical="top"/>
    </xf>
    <xf numFmtId="0" fontId="32" fillId="0" borderId="10" xfId="0" applyFont="1" applyFill="1" applyBorder="1" applyAlignment="1">
      <alignment vertical="top" wrapText="1"/>
    </xf>
    <xf numFmtId="49" fontId="24" fillId="0" borderId="0" xfId="0" applyNumberFormat="1" applyFont="1" applyFill="1" applyBorder="1" applyAlignment="1">
      <alignment horizontal="left" vertical="top" wrapText="1"/>
    </xf>
    <xf numFmtId="4" fontId="29" fillId="0" borderId="10" xfId="0" applyNumberFormat="1" applyFont="1" applyFill="1" applyBorder="1" applyAlignment="1">
      <alignment horizontal="center" vertical="top"/>
    </xf>
    <xf numFmtId="4" fontId="22" fillId="0" borderId="0" xfId="0" applyNumberFormat="1" applyFont="1" applyFill="1" applyBorder="1" applyAlignment="1">
      <alignment horizontal="center" vertical="top"/>
    </xf>
    <xf numFmtId="0" fontId="24" fillId="0" borderId="0" xfId="0" applyNumberFormat="1" applyFont="1" applyFill="1" applyBorder="1" applyAlignment="1">
      <alignment horizontal="center" vertical="top"/>
    </xf>
    <xf numFmtId="49" fontId="26" fillId="0" borderId="0" xfId="0" applyNumberFormat="1" applyFont="1" applyFill="1" applyBorder="1" applyAlignment="1">
      <alignment horizontal="left" vertical="top" wrapText="1"/>
    </xf>
    <xf numFmtId="3" fontId="34" fillId="0" borderId="0" xfId="0" applyNumberFormat="1" applyFont="1" applyFill="1" applyAlignment="1">
      <alignment horizontal="center" vertical="top"/>
    </xf>
    <xf numFmtId="0" fontId="32" fillId="0" borderId="0" xfId="0" applyFont="1" applyFill="1" applyBorder="1" applyAlignment="1">
      <alignment vertical="top" wrapText="1"/>
    </xf>
    <xf numFmtId="0" fontId="25" fillId="0" borderId="0" xfId="0" applyNumberFormat="1" applyFont="1" applyFill="1" applyBorder="1" applyAlignment="1" applyProtection="1">
      <alignment horizontal="left" vertical="top" wrapText="1"/>
    </xf>
    <xf numFmtId="0" fontId="29" fillId="0" borderId="0" xfId="0" applyFont="1" applyFill="1" applyBorder="1" applyAlignment="1">
      <alignment horizontal="right" vertical="top" wrapText="1"/>
    </xf>
    <xf numFmtId="4" fontId="29" fillId="0" borderId="0" xfId="0" applyNumberFormat="1" applyFont="1" applyFill="1" applyBorder="1" applyAlignment="1">
      <alignment horizontal="center" vertical="top"/>
    </xf>
    <xf numFmtId="4" fontId="26" fillId="0" borderId="0" xfId="0" applyNumberFormat="1" applyFont="1" applyFill="1" applyBorder="1" applyAlignment="1">
      <alignment horizontal="center" vertical="top"/>
    </xf>
    <xf numFmtId="0" fontId="36" fillId="0" borderId="0" xfId="0" applyFont="1" applyFill="1" applyBorder="1" applyAlignment="1">
      <alignment horizontal="left" vertical="top"/>
    </xf>
    <xf numFmtId="1" fontId="36" fillId="0" borderId="0" xfId="0" applyNumberFormat="1" applyFont="1" applyFill="1" applyBorder="1" applyAlignment="1">
      <alignment horizontal="center" vertical="top"/>
    </xf>
    <xf numFmtId="0" fontId="36" fillId="0" borderId="0" xfId="0" applyNumberFormat="1" applyFont="1" applyFill="1" applyBorder="1" applyAlignment="1">
      <alignment horizontal="left" vertical="top"/>
    </xf>
    <xf numFmtId="0" fontId="23" fillId="0" borderId="0" xfId="0" applyFont="1" applyFill="1" applyBorder="1" applyAlignment="1">
      <alignment horizontal="left" vertical="top"/>
    </xf>
    <xf numFmtId="0" fontId="23" fillId="0" borderId="0" xfId="0" applyNumberFormat="1" applyFont="1" applyFill="1" applyBorder="1" applyAlignment="1">
      <alignment horizontal="right" vertical="top"/>
    </xf>
    <xf numFmtId="0" fontId="23" fillId="0" borderId="0" xfId="0" applyNumberFormat="1" applyFont="1" applyFill="1" applyBorder="1" applyAlignment="1">
      <alignment vertical="top"/>
    </xf>
    <xf numFmtId="1" fontId="23" fillId="0" borderId="0" xfId="0" applyNumberFormat="1" applyFont="1" applyFill="1" applyBorder="1" applyAlignment="1">
      <alignment horizontal="center" vertical="top"/>
    </xf>
    <xf numFmtId="0" fontId="23" fillId="0" borderId="0" xfId="0" applyFont="1" applyFill="1" applyAlignment="1">
      <alignment vertical="top"/>
    </xf>
    <xf numFmtId="0" fontId="25" fillId="0" borderId="0"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7" fillId="0" borderId="0" xfId="0" applyNumberFormat="1" applyFont="1" applyFill="1" applyBorder="1" applyAlignment="1">
      <alignment vertical="top"/>
    </xf>
    <xf numFmtId="3" fontId="27" fillId="0" borderId="0" xfId="0" applyNumberFormat="1" applyFont="1" applyFill="1" applyBorder="1" applyAlignment="1">
      <alignment vertical="top"/>
    </xf>
    <xf numFmtId="0" fontId="25" fillId="0" borderId="0" xfId="0" applyFont="1" applyFill="1" applyAlignment="1">
      <alignment vertical="top"/>
    </xf>
    <xf numFmtId="0" fontId="32" fillId="0" borderId="10" xfId="0" applyNumberFormat="1" applyFont="1" applyFill="1" applyBorder="1" applyAlignment="1">
      <alignment vertical="top"/>
    </xf>
    <xf numFmtId="0" fontId="25" fillId="0" borderId="0" xfId="0" applyNumberFormat="1" applyFont="1" applyFill="1" applyBorder="1" applyAlignment="1">
      <alignment horizontal="left" vertical="top"/>
    </xf>
    <xf numFmtId="49" fontId="25" fillId="0" borderId="0" xfId="0" applyNumberFormat="1" applyFont="1" applyFill="1" applyBorder="1" applyAlignment="1">
      <alignment horizontal="left" vertical="top"/>
    </xf>
    <xf numFmtId="0" fontId="27" fillId="0" borderId="0" xfId="0" applyFont="1" applyFill="1" applyAlignment="1">
      <alignment horizontal="center" vertical="top"/>
    </xf>
    <xf numFmtId="1" fontId="25" fillId="0" borderId="0" xfId="0" applyNumberFormat="1" applyFont="1" applyFill="1" applyBorder="1" applyAlignment="1">
      <alignment horizontal="center" vertical="top"/>
    </xf>
    <xf numFmtId="49" fontId="24" fillId="0" borderId="0" xfId="0" applyNumberFormat="1" applyFont="1" applyFill="1" applyBorder="1" applyAlignment="1">
      <alignment horizontal="left" vertical="top"/>
    </xf>
    <xf numFmtId="49" fontId="24" fillId="0" borderId="0" xfId="0" applyNumberFormat="1" applyFont="1" applyBorder="1" applyAlignment="1">
      <alignment horizontal="left" vertical="top" wrapText="1"/>
    </xf>
    <xf numFmtId="49" fontId="32" fillId="0" borderId="10" xfId="0" applyNumberFormat="1" applyFont="1" applyBorder="1" applyAlignment="1">
      <alignment horizontal="right" vertical="top"/>
    </xf>
    <xf numFmtId="0" fontId="24" fillId="0" borderId="0" xfId="0" applyFont="1" applyBorder="1" applyAlignment="1">
      <alignment horizontal="right" vertical="top"/>
    </xf>
    <xf numFmtId="1" fontId="26" fillId="0" borderId="0" xfId="0" applyNumberFormat="1" applyFont="1" applyBorder="1" applyAlignment="1">
      <alignment horizontal="center" vertical="top"/>
    </xf>
    <xf numFmtId="4" fontId="26" fillId="0" borderId="0" xfId="0" applyNumberFormat="1" applyFont="1" applyBorder="1" applyAlignment="1">
      <alignment horizontal="center" vertical="top"/>
    </xf>
    <xf numFmtId="4" fontId="28" fillId="0" borderId="0" xfId="0" applyNumberFormat="1" applyFont="1" applyBorder="1" applyAlignment="1">
      <alignment horizontal="center" vertical="top"/>
    </xf>
    <xf numFmtId="49" fontId="36" fillId="0" borderId="0" xfId="0" applyNumberFormat="1" applyFont="1" applyFill="1" applyBorder="1" applyAlignment="1">
      <alignment horizontal="left" vertical="top"/>
    </xf>
    <xf numFmtId="0" fontId="31" fillId="0" borderId="10" xfId="0" applyFont="1" applyBorder="1" applyAlignment="1">
      <alignment vertical="top"/>
    </xf>
    <xf numFmtId="0" fontId="31" fillId="0" borderId="10" xfId="0" applyNumberFormat="1" applyFont="1" applyBorder="1" applyAlignment="1">
      <alignment vertical="top"/>
    </xf>
    <xf numFmtId="0" fontId="31" fillId="0" borderId="10" xfId="0" applyNumberFormat="1" applyFont="1" applyBorder="1" applyAlignment="1">
      <alignment horizontal="center" vertical="top"/>
    </xf>
    <xf numFmtId="0" fontId="24" fillId="0" borderId="0" xfId="0" applyNumberFormat="1" applyFont="1" applyBorder="1" applyAlignment="1">
      <alignment horizontal="center" vertical="top"/>
    </xf>
    <xf numFmtId="49" fontId="43" fillId="0" borderId="0" xfId="0" applyNumberFormat="1" applyFont="1" applyFill="1" applyAlignment="1">
      <alignment vertical="top" wrapText="1"/>
    </xf>
    <xf numFmtId="2" fontId="21" fillId="0" borderId="0" xfId="0" applyNumberFormat="1" applyFont="1" applyFill="1" applyBorder="1" applyAlignment="1">
      <alignment horizontal="center"/>
    </xf>
    <xf numFmtId="0" fontId="29" fillId="0" borderId="10" xfId="0" applyFont="1" applyBorder="1" applyAlignment="1">
      <alignment vertical="top"/>
    </xf>
    <xf numFmtId="0" fontId="25" fillId="0" borderId="0" xfId="0" applyNumberFormat="1" applyFont="1" applyBorder="1" applyAlignment="1">
      <alignment horizontal="justify" vertical="top" wrapText="1"/>
    </xf>
    <xf numFmtId="0" fontId="34" fillId="0" borderId="0" xfId="0" applyNumberFormat="1" applyFont="1" applyFill="1" applyBorder="1" applyAlignment="1">
      <alignment vertical="top" wrapText="1"/>
    </xf>
    <xf numFmtId="0" fontId="27" fillId="0" borderId="0" xfId="0" applyFont="1" applyBorder="1" applyAlignment="1">
      <alignment horizontal="right" vertical="top"/>
    </xf>
    <xf numFmtId="0" fontId="27" fillId="0" borderId="0" xfId="0" applyNumberFormat="1" applyFont="1" applyBorder="1" applyAlignment="1">
      <alignment horizontal="left" vertical="top"/>
    </xf>
    <xf numFmtId="49" fontId="27" fillId="0" borderId="0" xfId="0" applyNumberFormat="1" applyFont="1" applyBorder="1" applyAlignment="1">
      <alignment horizontal="left" vertical="top"/>
    </xf>
    <xf numFmtId="0" fontId="27" fillId="0" borderId="0" xfId="0" applyNumberFormat="1" applyFont="1" applyFill="1" applyBorder="1" applyAlignment="1">
      <alignment horizontal="left" vertical="top" wrapText="1"/>
    </xf>
    <xf numFmtId="4" fontId="26" fillId="0" borderId="0" xfId="0" applyNumberFormat="1" applyFont="1" applyBorder="1" applyAlignment="1">
      <alignment vertical="top"/>
    </xf>
    <xf numFmtId="0" fontId="25" fillId="0" borderId="0" xfId="0" applyNumberFormat="1" applyFont="1" applyBorder="1" applyAlignment="1">
      <alignment horizontal="left" vertical="top"/>
    </xf>
    <xf numFmtId="0" fontId="29" fillId="0" borderId="10" xfId="0" applyNumberFormat="1" applyFont="1" applyBorder="1" applyAlignment="1">
      <alignment horizontal="left" vertical="top"/>
    </xf>
    <xf numFmtId="0" fontId="29" fillId="0" borderId="0" xfId="0" applyNumberFormat="1" applyFont="1" applyBorder="1" applyAlignment="1">
      <alignment horizontal="left" vertical="top"/>
    </xf>
    <xf numFmtId="0" fontId="22" fillId="0" borderId="0" xfId="0" applyFont="1" applyBorder="1" applyAlignment="1">
      <alignment vertical="top"/>
    </xf>
    <xf numFmtId="4" fontId="22" fillId="0" borderId="0" xfId="0" applyNumberFormat="1" applyFont="1" applyBorder="1" applyAlignment="1">
      <alignment horizontal="center" vertical="top"/>
    </xf>
    <xf numFmtId="0" fontId="32" fillId="0" borderId="10" xfId="0" applyNumberFormat="1" applyFont="1" applyBorder="1" applyAlignment="1">
      <alignment vertical="top"/>
    </xf>
    <xf numFmtId="0" fontId="37" fillId="0" borderId="10" xfId="0" applyFont="1" applyBorder="1" applyAlignment="1">
      <alignment vertical="top"/>
    </xf>
    <xf numFmtId="0" fontId="24" fillId="0" borderId="0" xfId="0" applyNumberFormat="1" applyFont="1" applyBorder="1" applyAlignment="1">
      <alignment horizontal="left" vertical="top"/>
    </xf>
    <xf numFmtId="49" fontId="25" fillId="0" borderId="0" xfId="0" applyNumberFormat="1" applyFont="1" applyBorder="1" applyAlignment="1" applyProtection="1">
      <alignment horizontal="left" vertical="top"/>
    </xf>
    <xf numFmtId="1" fontId="25" fillId="0" borderId="0" xfId="0" applyNumberFormat="1" applyFont="1" applyBorder="1" applyAlignment="1" applyProtection="1">
      <alignment horizontal="left" vertical="top"/>
    </xf>
    <xf numFmtId="0" fontId="32" fillId="0" borderId="0" xfId="0" applyNumberFormat="1" applyFont="1" applyBorder="1" applyAlignment="1">
      <alignment vertical="top"/>
    </xf>
    <xf numFmtId="0" fontId="37" fillId="0" borderId="0" xfId="0" applyFont="1" applyBorder="1" applyAlignment="1">
      <alignment vertical="top"/>
    </xf>
    <xf numFmtId="0" fontId="31" fillId="0" borderId="0" xfId="0" applyNumberFormat="1" applyFont="1" applyBorder="1" applyAlignment="1">
      <alignment vertical="top"/>
    </xf>
    <xf numFmtId="4" fontId="25" fillId="0" borderId="0" xfId="0" applyNumberFormat="1" applyFont="1" applyBorder="1" applyAlignment="1">
      <alignment horizontal="center" vertical="top"/>
    </xf>
    <xf numFmtId="4" fontId="28" fillId="0" borderId="0" xfId="0" applyNumberFormat="1" applyFont="1" applyBorder="1" applyAlignment="1">
      <alignment vertical="top"/>
    </xf>
    <xf numFmtId="0" fontId="28" fillId="0" borderId="0" xfId="0" applyNumberFormat="1" applyFont="1" applyBorder="1" applyAlignment="1">
      <alignment horizontal="left" vertical="top"/>
    </xf>
    <xf numFmtId="0" fontId="29" fillId="0" borderId="0" xfId="0" applyFont="1" applyBorder="1" applyAlignment="1">
      <alignment vertical="top"/>
    </xf>
    <xf numFmtId="4" fontId="29" fillId="0" borderId="0" xfId="0" applyNumberFormat="1" applyFont="1" applyBorder="1" applyAlignment="1">
      <alignment horizontal="center" vertical="top"/>
    </xf>
    <xf numFmtId="1" fontId="46" fillId="0" borderId="0" xfId="0" applyNumberFormat="1" applyFont="1" applyFill="1" applyBorder="1" applyAlignment="1" applyProtection="1">
      <alignment horizontal="left" vertical="top"/>
    </xf>
    <xf numFmtId="0" fontId="25" fillId="0" borderId="0" xfId="0" applyNumberFormat="1" applyFont="1" applyBorder="1" applyAlignment="1">
      <alignment horizontal="left" vertical="top" wrapText="1"/>
    </xf>
    <xf numFmtId="49" fontId="21" fillId="0" borderId="0" xfId="0" applyNumberFormat="1" applyFont="1" applyBorder="1" applyAlignment="1">
      <alignment vertical="top"/>
    </xf>
    <xf numFmtId="0" fontId="21" fillId="0" borderId="0" xfId="0" applyNumberFormat="1" applyFont="1" applyBorder="1" applyAlignment="1">
      <alignment vertical="top"/>
    </xf>
    <xf numFmtId="49" fontId="21" fillId="0" borderId="0" xfId="0" applyNumberFormat="1" applyFont="1" applyBorder="1" applyAlignment="1">
      <alignment horizontal="left" vertical="top" wrapText="1"/>
    </xf>
    <xf numFmtId="0" fontId="21" fillId="0" borderId="0" xfId="0" applyNumberFormat="1" applyFont="1" applyBorder="1" applyAlignment="1">
      <alignment horizontal="right" vertical="top"/>
    </xf>
    <xf numFmtId="0" fontId="23" fillId="0" borderId="10" xfId="0" applyNumberFormat="1" applyFont="1" applyBorder="1" applyAlignment="1">
      <alignment horizontal="left" vertical="top"/>
    </xf>
    <xf numFmtId="0" fontId="23" fillId="0" borderId="10" xfId="0" applyFont="1" applyBorder="1" applyAlignment="1">
      <alignment vertical="top" wrapText="1"/>
    </xf>
    <xf numFmtId="0" fontId="23" fillId="0" borderId="10" xfId="0" applyFont="1" applyBorder="1" applyAlignment="1">
      <alignment vertical="top"/>
    </xf>
    <xf numFmtId="0" fontId="23" fillId="0" borderId="10" xfId="0" applyNumberFormat="1" applyFont="1" applyBorder="1" applyAlignment="1">
      <alignment vertical="top"/>
    </xf>
    <xf numFmtId="0" fontId="21" fillId="0" borderId="0" xfId="0" applyFont="1" applyAlignment="1">
      <alignment vertical="top"/>
    </xf>
    <xf numFmtId="0" fontId="21" fillId="0" borderId="0" xfId="0" applyNumberFormat="1" applyFont="1" applyAlignment="1">
      <alignment vertical="top"/>
    </xf>
    <xf numFmtId="49" fontId="21" fillId="0" borderId="0" xfId="0" applyNumberFormat="1" applyFont="1" applyAlignment="1">
      <alignment horizontal="left" vertical="top" wrapText="1"/>
    </xf>
    <xf numFmtId="0" fontId="29" fillId="0" borderId="0" xfId="0" applyFont="1" applyAlignment="1">
      <alignment vertical="top"/>
    </xf>
    <xf numFmtId="0" fontId="28" fillId="0" borderId="0" xfId="0" applyNumberFormat="1" applyFont="1" applyBorder="1" applyAlignment="1">
      <alignment vertical="top" wrapText="1"/>
    </xf>
    <xf numFmtId="0" fontId="26" fillId="0" borderId="0" xfId="0" applyNumberFormat="1" applyFont="1" applyBorder="1" applyAlignment="1">
      <alignment vertical="top"/>
    </xf>
    <xf numFmtId="49" fontId="29" fillId="3" borderId="0" xfId="0" applyNumberFormat="1" applyFont="1" applyFill="1" applyBorder="1" applyAlignment="1">
      <alignment horizontal="left" vertical="top"/>
    </xf>
    <xf numFmtId="0" fontId="29" fillId="3" borderId="0" xfId="0" applyNumberFormat="1" applyFont="1" applyFill="1" applyBorder="1" applyAlignment="1">
      <alignment horizontal="left" vertical="top"/>
    </xf>
    <xf numFmtId="49" fontId="29" fillId="3" borderId="0" xfId="0" applyNumberFormat="1" applyFont="1" applyFill="1" applyBorder="1" applyAlignment="1">
      <alignment horizontal="left" vertical="top" wrapText="1"/>
    </xf>
    <xf numFmtId="0" fontId="29" fillId="3" borderId="0" xfId="0" applyFont="1" applyFill="1" applyBorder="1" applyAlignment="1">
      <alignment vertical="top"/>
    </xf>
    <xf numFmtId="0" fontId="29" fillId="3" borderId="0" xfId="0" applyNumberFormat="1" applyFont="1" applyFill="1" applyBorder="1" applyAlignment="1">
      <alignment horizontal="center" vertical="top"/>
    </xf>
    <xf numFmtId="49" fontId="33" fillId="0" borderId="0" xfId="0" applyNumberFormat="1" applyFont="1" applyBorder="1" applyAlignment="1">
      <alignment vertical="top"/>
    </xf>
    <xf numFmtId="0" fontId="33" fillId="0" borderId="0" xfId="0" applyNumberFormat="1" applyFont="1" applyBorder="1" applyAlignment="1">
      <alignment vertical="top"/>
    </xf>
    <xf numFmtId="0" fontId="33" fillId="0" borderId="0" xfId="0" applyFont="1" applyBorder="1" applyAlignment="1">
      <alignment vertical="top"/>
    </xf>
    <xf numFmtId="4" fontId="33" fillId="0" borderId="0" xfId="0" applyNumberFormat="1" applyFont="1" applyBorder="1" applyAlignment="1">
      <alignment horizontal="center" vertical="top"/>
    </xf>
    <xf numFmtId="49" fontId="33" fillId="0" borderId="3" xfId="0" applyNumberFormat="1" applyFont="1" applyBorder="1" applyAlignment="1">
      <alignment vertical="top"/>
    </xf>
    <xf numFmtId="0" fontId="33" fillId="0" borderId="3" xfId="0" applyFont="1" applyBorder="1" applyAlignment="1">
      <alignment vertical="top"/>
    </xf>
    <xf numFmtId="4" fontId="33" fillId="0" borderId="3" xfId="0" applyNumberFormat="1" applyFont="1" applyBorder="1" applyAlignment="1">
      <alignment horizontal="center" vertical="top"/>
    </xf>
    <xf numFmtId="49" fontId="29" fillId="0" borderId="0" xfId="0" applyNumberFormat="1" applyFont="1" applyAlignment="1">
      <alignment vertical="top"/>
    </xf>
    <xf numFmtId="0" fontId="29" fillId="0" borderId="0" xfId="0" applyNumberFormat="1" applyFont="1" applyBorder="1" applyAlignment="1">
      <alignment vertical="top"/>
    </xf>
    <xf numFmtId="0" fontId="31" fillId="0" borderId="0" xfId="10" applyFont="1" applyFill="1" applyBorder="1" applyAlignment="1">
      <alignment vertical="top" wrapText="1"/>
    </xf>
    <xf numFmtId="2" fontId="29" fillId="0" borderId="0" xfId="0" applyNumberFormat="1" applyFont="1" applyFill="1" applyBorder="1" applyAlignment="1">
      <alignment horizontal="center"/>
    </xf>
    <xf numFmtId="3" fontId="25" fillId="0" borderId="0" xfId="0" applyNumberFormat="1" applyFont="1" applyFill="1" applyBorder="1" applyAlignment="1">
      <alignment vertical="top"/>
    </xf>
    <xf numFmtId="1" fontId="26" fillId="0" borderId="0" xfId="0" applyNumberFormat="1" applyFont="1" applyFill="1" applyBorder="1" applyAlignment="1" applyProtection="1">
      <alignment horizontal="center" vertical="top"/>
    </xf>
    <xf numFmtId="0" fontId="24" fillId="0" borderId="0" xfId="0" applyFont="1" applyFill="1" applyBorder="1" applyAlignment="1">
      <alignment horizontal="justify"/>
    </xf>
    <xf numFmtId="0" fontId="25" fillId="0" borderId="0" xfId="10" applyFont="1" applyFill="1" applyBorder="1" applyAlignment="1">
      <alignment horizontal="justify" vertical="top" wrapText="1"/>
    </xf>
    <xf numFmtId="0" fontId="25" fillId="0" borderId="0" xfId="0" applyFont="1" applyFill="1" applyAlignment="1">
      <alignment wrapText="1"/>
    </xf>
    <xf numFmtId="0" fontId="25" fillId="0" borderId="0" xfId="10" applyFont="1" applyFill="1" applyBorder="1" applyAlignment="1">
      <alignment vertical="top" wrapText="1"/>
    </xf>
    <xf numFmtId="1" fontId="25" fillId="0" borderId="0" xfId="0" applyNumberFormat="1" applyFont="1" applyFill="1" applyBorder="1" applyAlignment="1" applyProtection="1">
      <alignment horizontal="left" vertical="top"/>
    </xf>
    <xf numFmtId="0" fontId="25" fillId="0" borderId="0" xfId="0" applyNumberFormat="1" applyFont="1" applyBorder="1" applyAlignment="1" applyProtection="1">
      <alignment horizontal="left" vertical="top"/>
    </xf>
    <xf numFmtId="0" fontId="25" fillId="0" borderId="0" xfId="0" applyNumberFormat="1" applyFont="1" applyBorder="1" applyAlignment="1" applyProtection="1">
      <alignment horizontal="right" vertical="top"/>
    </xf>
    <xf numFmtId="49" fontId="25" fillId="0" borderId="0" xfId="0" applyNumberFormat="1" applyFont="1" applyBorder="1" applyAlignment="1" applyProtection="1">
      <alignment horizontal="right" vertical="top"/>
    </xf>
    <xf numFmtId="0" fontId="36" fillId="0" borderId="0" xfId="0" applyNumberFormat="1" applyFont="1" applyFill="1" applyBorder="1" applyAlignment="1" applyProtection="1">
      <alignment horizontal="left" vertical="top"/>
    </xf>
    <xf numFmtId="0" fontId="27" fillId="0" borderId="0" xfId="0" applyFont="1" applyBorder="1" applyAlignment="1" applyProtection="1">
      <alignment horizontal="right" vertical="top"/>
    </xf>
    <xf numFmtId="0" fontId="27" fillId="0" borderId="0" xfId="0" applyNumberFormat="1" applyFont="1" applyBorder="1" applyAlignment="1" applyProtection="1">
      <alignment horizontal="left" vertical="top"/>
    </xf>
    <xf numFmtId="0" fontId="25" fillId="0" borderId="0" xfId="0" applyFont="1" applyFill="1" applyBorder="1" applyAlignment="1" applyProtection="1">
      <alignment horizontal="right" vertical="top"/>
    </xf>
    <xf numFmtId="0" fontId="25" fillId="0" borderId="0" xfId="0" applyFont="1" applyFill="1" applyBorder="1" applyAlignment="1" applyProtection="1">
      <alignment horizontal="left" vertical="top"/>
    </xf>
    <xf numFmtId="49" fontId="29" fillId="0" borderId="10" xfId="0" applyNumberFormat="1" applyFont="1" applyBorder="1" applyAlignment="1" applyProtection="1">
      <alignment horizontal="right" vertical="top"/>
    </xf>
    <xf numFmtId="0" fontId="29" fillId="0" borderId="10" xfId="0" applyNumberFormat="1" applyFont="1" applyBorder="1" applyAlignment="1" applyProtection="1">
      <alignment horizontal="left" vertical="top"/>
    </xf>
    <xf numFmtId="49" fontId="29" fillId="0" borderId="0" xfId="0" applyNumberFormat="1" applyFont="1" applyBorder="1" applyAlignment="1" applyProtection="1">
      <alignment horizontal="right" vertical="top"/>
    </xf>
    <xf numFmtId="0" fontId="29" fillId="0" borderId="0" xfId="0" applyNumberFormat="1" applyFont="1" applyBorder="1" applyAlignment="1" applyProtection="1">
      <alignment horizontal="left" vertical="top"/>
    </xf>
    <xf numFmtId="49" fontId="32" fillId="0" borderId="10" xfId="0" applyNumberFormat="1" applyFont="1" applyBorder="1" applyAlignment="1" applyProtection="1">
      <alignment horizontal="right" vertical="top"/>
    </xf>
    <xf numFmtId="0" fontId="32" fillId="0" borderId="10" xfId="0" applyNumberFormat="1" applyFont="1" applyBorder="1" applyAlignment="1" applyProtection="1">
      <alignment vertical="top"/>
    </xf>
    <xf numFmtId="0" fontId="24" fillId="0" borderId="0" xfId="0" applyFont="1" applyBorder="1" applyAlignment="1" applyProtection="1">
      <alignment horizontal="right" vertical="top"/>
    </xf>
    <xf numFmtId="0" fontId="24" fillId="0" borderId="0" xfId="0" applyNumberFormat="1" applyFont="1" applyBorder="1" applyAlignment="1" applyProtection="1">
      <alignment horizontal="left" vertical="top"/>
    </xf>
    <xf numFmtId="49" fontId="32" fillId="0" borderId="0" xfId="0" applyNumberFormat="1" applyFont="1" applyBorder="1" applyAlignment="1" applyProtection="1">
      <alignment horizontal="right" vertical="top"/>
    </xf>
    <xf numFmtId="0" fontId="32" fillId="0" borderId="0" xfId="0" applyNumberFormat="1" applyFont="1" applyBorder="1" applyAlignment="1" applyProtection="1">
      <alignment vertical="top"/>
    </xf>
    <xf numFmtId="0" fontId="24" fillId="0" borderId="0" xfId="0" applyNumberFormat="1" applyFont="1" applyBorder="1" applyAlignment="1" applyProtection="1">
      <alignment horizontal="right" vertical="top"/>
    </xf>
    <xf numFmtId="49" fontId="36" fillId="0" borderId="0" xfId="0" applyNumberFormat="1" applyFont="1" applyFill="1" applyBorder="1" applyAlignment="1" applyProtection="1">
      <alignment horizontal="left" vertical="top"/>
    </xf>
    <xf numFmtId="0" fontId="36" fillId="0" borderId="0" xfId="0" applyNumberFormat="1" applyFont="1" applyFill="1" applyBorder="1" applyAlignment="1" applyProtection="1">
      <alignment vertical="top"/>
    </xf>
    <xf numFmtId="0" fontId="23" fillId="0" borderId="0" xfId="0" applyFont="1" applyFill="1" applyBorder="1" applyAlignment="1" applyProtection="1">
      <alignment horizontal="left" vertical="top"/>
    </xf>
    <xf numFmtId="0" fontId="23" fillId="0" borderId="0" xfId="0" applyNumberFormat="1" applyFont="1" applyFill="1" applyBorder="1" applyAlignment="1" applyProtection="1">
      <alignment horizontal="right" vertical="top"/>
    </xf>
    <xf numFmtId="0" fontId="25" fillId="0" borderId="0" xfId="0" applyFont="1" applyBorder="1" applyAlignment="1" applyProtection="1">
      <alignment horizontal="right" vertical="top"/>
    </xf>
    <xf numFmtId="0" fontId="28" fillId="0" borderId="0" xfId="0" applyNumberFormat="1" applyFont="1" applyBorder="1" applyAlignment="1" applyProtection="1">
      <alignment horizontal="left" vertical="top"/>
    </xf>
    <xf numFmtId="0" fontId="25" fillId="0" borderId="0" xfId="0" applyFont="1" applyFill="1" applyBorder="1" applyAlignment="1" applyProtection="1">
      <alignment vertical="top"/>
    </xf>
    <xf numFmtId="49" fontId="25" fillId="0" borderId="0" xfId="0" applyNumberFormat="1" applyFont="1" applyFill="1" applyBorder="1" applyAlignment="1" applyProtection="1">
      <alignment horizontal="left" vertical="top"/>
    </xf>
    <xf numFmtId="0" fontId="24" fillId="0" borderId="0" xfId="0" applyNumberFormat="1" applyFont="1" applyBorder="1" applyAlignment="1" applyProtection="1">
      <alignment vertical="top"/>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alignment horizontal="right" vertical="top"/>
    </xf>
    <xf numFmtId="0" fontId="29" fillId="0" borderId="10" xfId="0" applyNumberFormat="1" applyFont="1" applyBorder="1" applyAlignment="1" applyProtection="1">
      <alignment horizontal="right" vertical="top"/>
    </xf>
    <xf numFmtId="0" fontId="29" fillId="0" borderId="0" xfId="0" applyNumberFormat="1" applyFont="1" applyBorder="1" applyAlignment="1" applyProtection="1">
      <alignment horizontal="right" vertical="top"/>
    </xf>
    <xf numFmtId="0" fontId="32" fillId="0" borderId="10" xfId="0" applyNumberFormat="1" applyFont="1" applyBorder="1" applyAlignment="1" applyProtection="1">
      <alignment horizontal="right" vertical="top"/>
    </xf>
    <xf numFmtId="0" fontId="24" fillId="0" borderId="0" xfId="0" applyFont="1" applyFill="1" applyBorder="1" applyAlignment="1" applyProtection="1">
      <alignment horizontal="right" vertical="top"/>
    </xf>
    <xf numFmtId="0" fontId="24"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alignment horizontal="right" vertical="top"/>
    </xf>
    <xf numFmtId="0" fontId="24" fillId="0" borderId="0" xfId="0" applyNumberFormat="1" applyFont="1" applyFill="1" applyBorder="1" applyAlignment="1" applyProtection="1">
      <alignment vertical="top"/>
    </xf>
    <xf numFmtId="0" fontId="35" fillId="0" borderId="0" xfId="0" applyNumberFormat="1" applyFont="1" applyFill="1" applyBorder="1" applyAlignment="1" applyProtection="1">
      <alignment horizontal="justify" vertical="top" wrapText="1"/>
    </xf>
    <xf numFmtId="0" fontId="32" fillId="0" borderId="0" xfId="0" applyNumberFormat="1" applyFont="1" applyBorder="1" applyAlignment="1" applyProtection="1">
      <alignment horizontal="right" vertical="top"/>
    </xf>
    <xf numFmtId="2" fontId="28" fillId="0" borderId="0" xfId="0" applyNumberFormat="1" applyFont="1" applyFill="1" applyBorder="1" applyAlignment="1">
      <alignment horizontal="center"/>
    </xf>
    <xf numFmtId="169" fontId="31" fillId="0" borderId="0" xfId="16" applyFont="1" applyProtection="1"/>
    <xf numFmtId="169" fontId="57" fillId="0" borderId="0" xfId="16" applyFont="1" applyProtection="1"/>
    <xf numFmtId="169" fontId="0" fillId="0" borderId="0" xfId="16" applyFont="1" applyAlignment="1" applyProtection="1">
      <alignment vertical="center" wrapText="1"/>
    </xf>
    <xf numFmtId="0" fontId="36" fillId="0" borderId="0" xfId="0" applyFont="1" applyAlignment="1">
      <alignment horizontal="left" vertical="top"/>
    </xf>
    <xf numFmtId="49" fontId="35" fillId="0" borderId="0" xfId="15" applyNumberFormat="1" applyFont="1"/>
    <xf numFmtId="167" fontId="34" fillId="0" borderId="0" xfId="15" applyNumberFormat="1" applyFont="1"/>
    <xf numFmtId="0" fontId="35" fillId="0" borderId="0" xfId="15" applyFont="1"/>
    <xf numFmtId="4" fontId="35" fillId="0" borderId="0" xfId="15" applyNumberFormat="1" applyFont="1"/>
    <xf numFmtId="168" fontId="35" fillId="0" borderId="0" xfId="15" applyNumberFormat="1" applyFont="1"/>
    <xf numFmtId="49" fontId="34" fillId="0" borderId="23" xfId="15" applyNumberFormat="1" applyFont="1" applyBorder="1"/>
    <xf numFmtId="49" fontId="34" fillId="0" borderId="12" xfId="15" applyNumberFormat="1" applyFont="1" applyBorder="1"/>
    <xf numFmtId="167" fontId="34" fillId="0" borderId="12" xfId="15" applyNumberFormat="1" applyFont="1" applyBorder="1"/>
    <xf numFmtId="4" fontId="34" fillId="0" borderId="12" xfId="15" applyNumberFormat="1" applyFont="1" applyBorder="1"/>
    <xf numFmtId="49" fontId="35" fillId="0" borderId="0" xfId="15" applyNumberFormat="1" applyFont="1" applyAlignment="1">
      <alignment vertical="top"/>
    </xf>
    <xf numFmtId="167" fontId="35" fillId="0" borderId="0" xfId="15" applyNumberFormat="1" applyFont="1" applyAlignment="1">
      <alignment vertical="top"/>
    </xf>
    <xf numFmtId="4" fontId="35" fillId="0" borderId="0" xfId="15" applyNumberFormat="1" applyFont="1" applyAlignment="1">
      <alignment vertical="top"/>
    </xf>
    <xf numFmtId="4" fontId="34" fillId="0" borderId="0" xfId="15" applyNumberFormat="1" applyFont="1"/>
    <xf numFmtId="49" fontId="34" fillId="0" borderId="0" xfId="15" applyNumberFormat="1" applyFont="1"/>
    <xf numFmtId="0" fontId="35" fillId="0" borderId="0" xfId="15" applyFont="1" applyAlignment="1">
      <alignment vertical="top"/>
    </xf>
    <xf numFmtId="168" fontId="35" fillId="0" borderId="0" xfId="15" applyNumberFormat="1" applyFont="1" applyAlignment="1">
      <alignment vertical="top"/>
    </xf>
    <xf numFmtId="49" fontId="34" fillId="0" borderId="0" xfId="15" applyNumberFormat="1" applyFont="1" applyAlignment="1">
      <alignment vertical="top"/>
    </xf>
    <xf numFmtId="167" fontId="34" fillId="0" borderId="0" xfId="15" applyNumberFormat="1" applyFont="1" applyAlignment="1">
      <alignment vertical="top"/>
    </xf>
    <xf numFmtId="4" fontId="34" fillId="0" borderId="0" xfId="15" applyNumberFormat="1" applyFont="1" applyAlignment="1">
      <alignment vertical="top"/>
    </xf>
    <xf numFmtId="0" fontId="35" fillId="0" borderId="0" xfId="15" applyFont="1" applyAlignment="1">
      <alignment vertical="top" wrapText="1"/>
    </xf>
    <xf numFmtId="167" fontId="35" fillId="0" borderId="0" xfId="15" applyNumberFormat="1" applyFont="1"/>
    <xf numFmtId="167" fontId="63" fillId="4" borderId="0" xfId="15" applyNumberFormat="1" applyFont="1" applyFill="1"/>
    <xf numFmtId="4" fontId="63" fillId="0" borderId="0" xfId="15" applyNumberFormat="1" applyFont="1" applyProtection="1">
      <protection locked="0"/>
    </xf>
    <xf numFmtId="167" fontId="63" fillId="0" borderId="0" xfId="15" applyNumberFormat="1" applyFont="1" applyAlignment="1">
      <alignment vertical="top"/>
    </xf>
    <xf numFmtId="4" fontId="63" fillId="0" borderId="0" xfId="15" applyNumberFormat="1" applyFont="1" applyAlignment="1">
      <alignment vertical="top"/>
    </xf>
    <xf numFmtId="0" fontId="63" fillId="0" borderId="0" xfId="15" applyFont="1" applyAlignment="1">
      <alignment vertical="top"/>
    </xf>
    <xf numFmtId="168" fontId="63" fillId="0" borderId="0" xfId="15" applyNumberFormat="1" applyFont="1" applyAlignment="1">
      <alignment vertical="top"/>
    </xf>
    <xf numFmtId="168" fontId="63" fillId="0" borderId="0" xfId="15" applyNumberFormat="1" applyFont="1" applyAlignment="1" applyProtection="1">
      <alignment vertical="top"/>
      <protection locked="0"/>
    </xf>
    <xf numFmtId="0" fontId="63" fillId="0" borderId="0" xfId="15" applyFont="1"/>
    <xf numFmtId="168" fontId="63" fillId="0" borderId="0" xfId="15" applyNumberFormat="1" applyFont="1" applyProtection="1">
      <protection locked="0"/>
    </xf>
    <xf numFmtId="4" fontId="28" fillId="0" borderId="0" xfId="0" applyNumberFormat="1" applyFont="1" applyFill="1" applyBorder="1" applyAlignment="1">
      <alignment horizontal="right" vertical="top"/>
    </xf>
    <xf numFmtId="4" fontId="45" fillId="0" borderId="12" xfId="15" applyNumberFormat="1" applyFont="1" applyBorder="1"/>
    <xf numFmtId="4" fontId="36" fillId="0" borderId="0" xfId="0" applyNumberFormat="1" applyFont="1" applyFill="1" applyBorder="1" applyAlignment="1">
      <alignment horizontal="center" vertical="top"/>
    </xf>
    <xf numFmtId="4" fontId="23" fillId="0" borderId="0" xfId="0" applyNumberFormat="1" applyFont="1" applyFill="1" applyBorder="1" applyAlignment="1">
      <alignment horizontal="center" vertical="top"/>
    </xf>
    <xf numFmtId="4" fontId="27" fillId="0" borderId="0" xfId="0" applyNumberFormat="1" applyFont="1" applyFill="1" applyBorder="1" applyAlignment="1">
      <alignment vertical="top"/>
    </xf>
    <xf numFmtId="4" fontId="22" fillId="3" borderId="0" xfId="0" applyNumberFormat="1" applyFont="1" applyFill="1" applyBorder="1" applyAlignment="1">
      <alignment horizontal="center" vertical="top"/>
    </xf>
    <xf numFmtId="4" fontId="31" fillId="0" borderId="10" xfId="0" applyNumberFormat="1" applyFont="1" applyBorder="1" applyAlignment="1">
      <alignment horizontal="center" vertical="top"/>
    </xf>
    <xf numFmtId="4" fontId="29" fillId="0" borderId="10" xfId="0" applyNumberFormat="1" applyFont="1" applyFill="1" applyBorder="1" applyAlignment="1">
      <alignment horizontal="right" vertical="top"/>
    </xf>
    <xf numFmtId="4" fontId="22" fillId="0" borderId="0" xfId="0" applyNumberFormat="1" applyFont="1" applyFill="1" applyBorder="1" applyAlignment="1">
      <alignment horizontal="right" vertical="top"/>
    </xf>
    <xf numFmtId="4" fontId="37" fillId="0" borderId="10" xfId="0" applyNumberFormat="1" applyFont="1" applyBorder="1" applyAlignment="1">
      <alignment horizontal="center" vertical="top"/>
    </xf>
    <xf numFmtId="4" fontId="23" fillId="0" borderId="10" xfId="0" applyNumberFormat="1" applyFont="1" applyBorder="1" applyAlignment="1">
      <alignment horizontal="center" vertical="top"/>
    </xf>
    <xf numFmtId="4" fontId="29" fillId="0" borderId="0" xfId="0" applyNumberFormat="1" applyFont="1" applyAlignment="1">
      <alignment horizontal="center" vertical="top"/>
    </xf>
    <xf numFmtId="4" fontId="29" fillId="3" borderId="0" xfId="0" applyNumberFormat="1" applyFont="1" applyFill="1" applyBorder="1" applyAlignment="1">
      <alignment horizontal="center" vertical="top"/>
    </xf>
    <xf numFmtId="4" fontId="33" fillId="0" borderId="0" xfId="0" applyNumberFormat="1" applyFont="1" applyFill="1" applyBorder="1" applyAlignment="1">
      <alignment horizontal="right" vertical="top"/>
    </xf>
    <xf numFmtId="4" fontId="33" fillId="0" borderId="3" xfId="0" applyNumberFormat="1" applyFont="1" applyFill="1" applyBorder="1" applyAlignment="1">
      <alignment horizontal="right" vertical="top"/>
    </xf>
    <xf numFmtId="4" fontId="39" fillId="0" borderId="0" xfId="0" applyNumberFormat="1" applyFont="1" applyFill="1" applyAlignment="1">
      <alignment vertical="top"/>
    </xf>
    <xf numFmtId="4" fontId="29" fillId="0" borderId="0" xfId="0" applyNumberFormat="1" applyFont="1" applyFill="1" applyBorder="1" applyAlignment="1">
      <alignment horizontal="right" vertical="top"/>
    </xf>
    <xf numFmtId="4" fontId="27" fillId="0" borderId="0" xfId="0" applyNumberFormat="1" applyFont="1" applyFill="1" applyBorder="1" applyAlignment="1">
      <alignment horizontal="center" vertical="top"/>
    </xf>
    <xf numFmtId="4" fontId="24" fillId="0" borderId="0" xfId="0" applyNumberFormat="1" applyFont="1" applyBorder="1" applyAlignment="1">
      <alignment horizontal="center" vertical="top"/>
    </xf>
    <xf numFmtId="4" fontId="37" fillId="0" borderId="0" xfId="0" applyNumberFormat="1" applyFont="1" applyBorder="1" applyAlignment="1">
      <alignment horizontal="center" vertical="top"/>
    </xf>
    <xf numFmtId="4" fontId="26" fillId="0" borderId="0" xfId="0" applyNumberFormat="1" applyFont="1" applyFill="1" applyBorder="1" applyAlignment="1">
      <alignment vertical="top"/>
    </xf>
    <xf numFmtId="0" fontId="54" fillId="0" borderId="14" xfId="15" applyBorder="1" applyProtection="1"/>
    <xf numFmtId="0" fontId="54" fillId="0" borderId="15" xfId="15" applyBorder="1" applyProtection="1"/>
    <xf numFmtId="0" fontId="54" fillId="0" borderId="5" xfId="15" applyBorder="1" applyProtection="1"/>
    <xf numFmtId="0" fontId="54" fillId="0" borderId="0" xfId="15" applyProtection="1"/>
    <xf numFmtId="0" fontId="62" fillId="0" borderId="6" xfId="15" applyFont="1" applyBorder="1" applyProtection="1"/>
    <xf numFmtId="2" fontId="62" fillId="0" borderId="0" xfId="15" applyNumberFormat="1" applyFont="1" applyProtection="1"/>
    <xf numFmtId="4" fontId="32" fillId="0" borderId="0" xfId="15" applyNumberFormat="1" applyFont="1" applyProtection="1"/>
    <xf numFmtId="4" fontId="56" fillId="0" borderId="7" xfId="15" applyNumberFormat="1" applyFont="1" applyBorder="1" applyAlignment="1" applyProtection="1">
      <alignment horizontal="center"/>
    </xf>
    <xf numFmtId="0" fontId="57" fillId="0" borderId="0" xfId="15" applyFont="1" applyProtection="1"/>
    <xf numFmtId="0" fontId="41" fillId="0" borderId="0" xfId="15" applyFont="1" applyProtection="1"/>
    <xf numFmtId="0" fontId="55" fillId="0" borderId="6" xfId="15" applyFont="1" applyBorder="1" applyProtection="1"/>
    <xf numFmtId="0" fontId="55" fillId="0" borderId="0" xfId="15" applyFont="1" applyProtection="1"/>
    <xf numFmtId="2" fontId="55" fillId="0" borderId="0" xfId="15" applyNumberFormat="1" applyFont="1" applyProtection="1"/>
    <xf numFmtId="0" fontId="54" fillId="0" borderId="9" xfId="15" applyBorder="1" applyProtection="1"/>
    <xf numFmtId="2" fontId="54" fillId="0" borderId="4" xfId="15" applyNumberFormat="1" applyBorder="1" applyProtection="1"/>
    <xf numFmtId="4" fontId="53" fillId="0" borderId="4" xfId="15" applyNumberFormat="1" applyFont="1" applyBorder="1" applyProtection="1"/>
    <xf numFmtId="4" fontId="56" fillId="0" borderId="8" xfId="15" applyNumberFormat="1" applyFont="1" applyBorder="1" applyAlignment="1" applyProtection="1">
      <alignment horizontal="center"/>
    </xf>
    <xf numFmtId="0" fontId="54" fillId="0" borderId="21" xfId="15" applyBorder="1" applyProtection="1"/>
    <xf numFmtId="49" fontId="54" fillId="0" borderId="16" xfId="15" applyNumberFormat="1" applyBorder="1" applyAlignment="1" applyProtection="1">
      <alignment horizontal="center"/>
    </xf>
    <xf numFmtId="0" fontId="54" fillId="0" borderId="0" xfId="15" applyBorder="1" applyProtection="1"/>
    <xf numFmtId="0" fontId="54" fillId="0" borderId="11" xfId="15" applyBorder="1" applyProtection="1"/>
    <xf numFmtId="4" fontId="54" fillId="0" borderId="11" xfId="15" applyNumberFormat="1" applyBorder="1" applyProtection="1"/>
    <xf numFmtId="0" fontId="54" fillId="0" borderId="17" xfId="15" applyBorder="1" applyAlignment="1" applyProtection="1">
      <alignment horizontal="center"/>
    </xf>
    <xf numFmtId="49" fontId="54" fillId="0" borderId="18" xfId="15" applyNumberFormat="1" applyBorder="1" applyAlignment="1" applyProtection="1">
      <alignment horizontal="center"/>
    </xf>
    <xf numFmtId="4" fontId="54" fillId="0" borderId="0" xfId="15" applyNumberFormat="1" applyProtection="1"/>
    <xf numFmtId="0" fontId="54" fillId="0" borderId="19" xfId="15" applyBorder="1" applyAlignment="1" applyProtection="1">
      <alignment horizontal="center"/>
    </xf>
    <xf numFmtId="4" fontId="54" fillId="0" borderId="21" xfId="15" applyNumberFormat="1" applyBorder="1" applyProtection="1"/>
    <xf numFmtId="0" fontId="54" fillId="0" borderId="22" xfId="15" applyBorder="1" applyAlignment="1" applyProtection="1">
      <alignment horizontal="center"/>
    </xf>
    <xf numFmtId="49" fontId="54" fillId="0" borderId="16" xfId="15" applyNumberFormat="1" applyBorder="1" applyProtection="1"/>
    <xf numFmtId="0" fontId="55" fillId="0" borderId="11" xfId="15" applyFont="1" applyBorder="1" applyProtection="1"/>
    <xf numFmtId="4" fontId="55" fillId="0" borderId="11" xfId="15" applyNumberFormat="1" applyFont="1" applyBorder="1" applyProtection="1"/>
    <xf numFmtId="49" fontId="54" fillId="0" borderId="20" xfId="15" applyNumberFormat="1" applyBorder="1" applyProtection="1"/>
    <xf numFmtId="0" fontId="55" fillId="0" borderId="21" xfId="15" applyFont="1" applyBorder="1" applyProtection="1"/>
    <xf numFmtId="4" fontId="55" fillId="0" borderId="21" xfId="15" applyNumberFormat="1" applyFont="1" applyBorder="1" applyProtection="1"/>
    <xf numFmtId="49" fontId="54" fillId="0" borderId="23" xfId="15" applyNumberFormat="1" applyBorder="1" applyProtection="1"/>
    <xf numFmtId="0" fontId="55" fillId="0" borderId="12" xfId="15" applyFont="1" applyBorder="1" applyProtection="1"/>
    <xf numFmtId="4" fontId="55" fillId="0" borderId="12" xfId="15" applyNumberFormat="1" applyFont="1" applyBorder="1" applyProtection="1"/>
    <xf numFmtId="0" fontId="54" fillId="0" borderId="13" xfId="15" applyBorder="1" applyAlignment="1" applyProtection="1">
      <alignment horizontal="center"/>
    </xf>
    <xf numFmtId="49" fontId="54" fillId="0" borderId="0" xfId="15" applyNumberFormat="1" applyProtection="1"/>
    <xf numFmtId="0" fontId="58" fillId="0" borderId="0" xfId="15" applyFont="1" applyProtection="1"/>
    <xf numFmtId="0" fontId="31" fillId="0" borderId="0" xfId="15" applyFont="1" applyProtection="1"/>
    <xf numFmtId="0" fontId="59" fillId="0" borderId="0" xfId="15" applyFont="1" applyProtection="1"/>
    <xf numFmtId="0" fontId="54" fillId="0" borderId="0" xfId="15" applyAlignment="1" applyProtection="1">
      <alignment vertical="center" wrapText="1"/>
    </xf>
    <xf numFmtId="0" fontId="25" fillId="0" borderId="0" xfId="0" applyFont="1" applyFill="1" applyBorder="1" applyAlignment="1" applyProtection="1">
      <alignment horizontal="center" vertical="top"/>
    </xf>
    <xf numFmtId="49" fontId="25" fillId="0" borderId="0" xfId="0" applyNumberFormat="1" applyFont="1" applyFill="1" applyBorder="1" applyAlignment="1" applyProtection="1">
      <alignment vertical="top" wrapText="1"/>
    </xf>
    <xf numFmtId="0" fontId="0" fillId="0" borderId="0" xfId="0" applyFont="1" applyProtection="1"/>
    <xf numFmtId="0" fontId="27" fillId="0" borderId="0" xfId="0" applyFont="1" applyBorder="1" applyAlignment="1" applyProtection="1">
      <alignment vertical="top"/>
    </xf>
    <xf numFmtId="0" fontId="27" fillId="0" borderId="0" xfId="0" applyFont="1" applyFill="1" applyBorder="1" applyAlignment="1" applyProtection="1">
      <alignment vertical="top"/>
    </xf>
    <xf numFmtId="0" fontId="0" fillId="0" borderId="0" xfId="0" applyProtection="1"/>
    <xf numFmtId="0" fontId="23" fillId="2" borderId="0" xfId="0" applyNumberFormat="1" applyFont="1" applyFill="1" applyBorder="1" applyAlignment="1" applyProtection="1">
      <alignment vertical="top"/>
    </xf>
    <xf numFmtId="1" fontId="23" fillId="2" borderId="0" xfId="0" applyNumberFormat="1" applyFont="1" applyFill="1" applyBorder="1" applyAlignment="1" applyProtection="1">
      <alignment horizontal="center" vertical="top"/>
    </xf>
    <xf numFmtId="0" fontId="23" fillId="0" borderId="0" xfId="0" applyFont="1" applyFill="1" applyBorder="1" applyAlignment="1" applyProtection="1">
      <alignment vertical="top"/>
    </xf>
    <xf numFmtId="0" fontId="23" fillId="0" borderId="0" xfId="0" applyNumberFormat="1" applyFont="1" applyBorder="1" applyAlignment="1" applyProtection="1">
      <alignment vertical="top"/>
    </xf>
    <xf numFmtId="0" fontId="23" fillId="0" borderId="0" xfId="0" applyFont="1" applyAlignment="1" applyProtection="1">
      <alignment vertical="top"/>
    </xf>
    <xf numFmtId="0" fontId="25" fillId="0" borderId="0" xfId="0" applyFont="1" applyFill="1" applyAlignment="1" applyProtection="1">
      <alignment horizontal="left" wrapText="1"/>
    </xf>
    <xf numFmtId="49" fontId="35" fillId="0" borderId="0" xfId="0" applyNumberFormat="1" applyFont="1" applyFill="1" applyBorder="1" applyAlignment="1" applyProtection="1">
      <alignment vertical="top" wrapText="1"/>
    </xf>
    <xf numFmtId="0" fontId="34" fillId="0" borderId="0" xfId="0" applyFont="1" applyBorder="1" applyAlignment="1" applyProtection="1">
      <alignment vertical="top"/>
    </xf>
    <xf numFmtId="0" fontId="34" fillId="0" borderId="0" xfId="0" applyFont="1" applyFill="1" applyBorder="1" applyAlignment="1" applyProtection="1">
      <alignment vertical="top"/>
    </xf>
    <xf numFmtId="0" fontId="35" fillId="0" borderId="0" xfId="0" applyFont="1" applyBorder="1" applyAlignment="1" applyProtection="1">
      <alignment vertical="top"/>
    </xf>
    <xf numFmtId="0" fontId="35" fillId="0" borderId="0" xfId="0" applyFont="1" applyFill="1" applyBorder="1" applyAlignment="1" applyProtection="1">
      <alignment vertical="top"/>
    </xf>
    <xf numFmtId="2" fontId="35" fillId="0" borderId="0" xfId="0" applyNumberFormat="1" applyFont="1" applyFill="1" applyBorder="1" applyAlignment="1" applyProtection="1">
      <alignment vertical="top" wrapText="1"/>
    </xf>
    <xf numFmtId="49" fontId="34" fillId="0" borderId="0" xfId="0" applyNumberFormat="1" applyFont="1" applyFill="1" applyBorder="1" applyAlignment="1" applyProtection="1">
      <alignment vertical="top" wrapText="1"/>
    </xf>
    <xf numFmtId="0" fontId="44" fillId="0" borderId="0" xfId="0" applyFont="1" applyFill="1" applyBorder="1" applyAlignment="1" applyProtection="1">
      <alignment horizontal="center" vertical="top" wrapText="1"/>
    </xf>
    <xf numFmtId="0" fontId="43" fillId="0" borderId="0" xfId="0" applyFont="1" applyFill="1" applyAlignment="1" applyProtection="1">
      <alignment vertical="center" wrapText="1"/>
    </xf>
    <xf numFmtId="0" fontId="43" fillId="0" borderId="0" xfId="0" applyFont="1" applyAlignment="1" applyProtection="1">
      <alignment vertical="center" wrapText="1"/>
    </xf>
    <xf numFmtId="0" fontId="31" fillId="0" borderId="0" xfId="0" applyFont="1" applyBorder="1" applyAlignment="1" applyProtection="1">
      <alignment vertical="top"/>
    </xf>
    <xf numFmtId="0" fontId="31" fillId="0" borderId="0" xfId="0" applyFont="1" applyFill="1" applyBorder="1" applyAlignment="1" applyProtection="1">
      <alignment vertical="top"/>
    </xf>
    <xf numFmtId="0" fontId="35" fillId="0" borderId="0" xfId="0" applyFont="1" applyFill="1" applyBorder="1" applyAlignment="1" applyProtection="1">
      <alignment horizontal="center" vertical="top"/>
    </xf>
    <xf numFmtId="0" fontId="35" fillId="0" borderId="0" xfId="0" applyFont="1" applyFill="1" applyAlignment="1" applyProtection="1">
      <alignment horizontal="left" wrapText="1"/>
    </xf>
    <xf numFmtId="49" fontId="35" fillId="0" borderId="0" xfId="0" applyNumberFormat="1" applyFont="1" applyFill="1" applyAlignment="1" applyProtection="1">
      <alignment vertical="top" wrapText="1"/>
    </xf>
    <xf numFmtId="49" fontId="31" fillId="0" borderId="0" xfId="0" applyNumberFormat="1" applyFont="1" applyFill="1" applyBorder="1" applyAlignment="1" applyProtection="1">
      <alignment horizontal="left" vertical="top"/>
    </xf>
    <xf numFmtId="0" fontId="34" fillId="0" borderId="0" xfId="0" applyNumberFormat="1" applyFont="1" applyFill="1" applyBorder="1" applyAlignment="1" applyProtection="1">
      <alignment horizontal="center" vertical="top"/>
    </xf>
    <xf numFmtId="49" fontId="31" fillId="0" borderId="0" xfId="0" applyNumberFormat="1" applyFont="1" applyBorder="1" applyAlignment="1" applyProtection="1">
      <alignment horizontal="left" vertical="top"/>
    </xf>
    <xf numFmtId="0" fontId="36" fillId="0" borderId="0" xfId="0" applyFont="1" applyAlignment="1" applyProtection="1">
      <alignment horizontal="left" vertical="top"/>
    </xf>
    <xf numFmtId="0" fontId="36" fillId="0" borderId="0" xfId="0" applyFont="1" applyAlignment="1" applyProtection="1">
      <alignment vertical="top"/>
    </xf>
    <xf numFmtId="0" fontId="36" fillId="0" borderId="0" xfId="0" applyFont="1" applyFill="1" applyBorder="1" applyAlignment="1" applyProtection="1">
      <alignment vertical="top"/>
    </xf>
    <xf numFmtId="4" fontId="36" fillId="0" borderId="0" xfId="0" applyNumberFormat="1" applyFont="1" applyFill="1" applyBorder="1" applyAlignment="1" applyProtection="1">
      <alignment horizontal="center" vertical="top"/>
    </xf>
    <xf numFmtId="1" fontId="36" fillId="0" borderId="0" xfId="0" applyNumberFormat="1" applyFont="1" applyFill="1" applyBorder="1" applyAlignment="1" applyProtection="1">
      <alignment horizontal="center" vertical="top"/>
    </xf>
    <xf numFmtId="49" fontId="36" fillId="0" borderId="0" xfId="0" applyNumberFormat="1" applyFont="1" applyAlignment="1" applyProtection="1">
      <alignment horizontal="left" vertical="top"/>
    </xf>
    <xf numFmtId="0" fontId="23" fillId="0" borderId="0" xfId="0" applyFont="1" applyAlignment="1" applyProtection="1">
      <alignment horizontal="left" vertical="top"/>
    </xf>
    <xf numFmtId="0" fontId="23" fillId="0" borderId="0" xfId="0" applyFont="1" applyAlignment="1" applyProtection="1">
      <alignment horizontal="right" vertical="top"/>
    </xf>
    <xf numFmtId="4" fontId="23" fillId="0" borderId="0" xfId="0" applyNumberFormat="1" applyFont="1" applyFill="1" applyBorder="1" applyAlignment="1" applyProtection="1">
      <alignment horizontal="center" vertical="top"/>
    </xf>
    <xf numFmtId="0" fontId="23" fillId="0" borderId="0" xfId="0" applyNumberFormat="1" applyFont="1" applyFill="1" applyBorder="1" applyAlignment="1" applyProtection="1">
      <alignment vertical="top"/>
    </xf>
    <xf numFmtId="1" fontId="23" fillId="0" borderId="0" xfId="0" applyNumberFormat="1" applyFont="1" applyFill="1" applyBorder="1" applyAlignment="1" applyProtection="1">
      <alignment horizontal="center" vertical="top"/>
    </xf>
    <xf numFmtId="0" fontId="23" fillId="0" borderId="0" xfId="0" applyFont="1" applyFill="1" applyAlignment="1" applyProtection="1">
      <alignment vertical="top"/>
    </xf>
    <xf numFmtId="0" fontId="25" fillId="0" borderId="0" xfId="0" applyNumberFormat="1" applyFont="1" applyFill="1" applyBorder="1" applyAlignment="1" applyProtection="1">
      <alignment horizontal="justify" vertical="top" wrapText="1"/>
    </xf>
    <xf numFmtId="4" fontId="22" fillId="0" borderId="0" xfId="0" applyNumberFormat="1" applyFont="1" applyFill="1" applyBorder="1" applyAlignment="1" applyProtection="1">
      <alignment horizontal="center" vertical="top"/>
    </xf>
    <xf numFmtId="1" fontId="24" fillId="0" borderId="0" xfId="0" applyNumberFormat="1" applyFont="1" applyFill="1" applyBorder="1" applyAlignment="1" applyProtection="1">
      <alignment horizontal="center" vertical="top"/>
    </xf>
    <xf numFmtId="0" fontId="25" fillId="0" borderId="0" xfId="0" applyFont="1" applyFill="1" applyAlignment="1" applyProtection="1">
      <alignment horizontal="left" vertical="top" wrapText="1"/>
    </xf>
    <xf numFmtId="0" fontId="24" fillId="0" borderId="0" xfId="0" applyFont="1" applyFill="1" applyBorder="1" applyAlignment="1" applyProtection="1">
      <alignment vertical="top"/>
    </xf>
    <xf numFmtId="0" fontId="25" fillId="0" borderId="0" xfId="0" applyNumberFormat="1" applyFont="1" applyBorder="1" applyAlignment="1" applyProtection="1">
      <alignment horizontal="justify" vertical="top" wrapText="1"/>
    </xf>
    <xf numFmtId="0" fontId="27" fillId="0" borderId="0" xfId="0" applyNumberFormat="1" applyFont="1" applyFill="1" applyBorder="1" applyAlignment="1" applyProtection="1">
      <alignment vertical="top"/>
    </xf>
    <xf numFmtId="4" fontId="27" fillId="0" borderId="0" xfId="0" applyNumberFormat="1" applyFont="1" applyFill="1" applyBorder="1" applyAlignment="1" applyProtection="1">
      <alignment vertical="top"/>
    </xf>
    <xf numFmtId="0" fontId="25" fillId="0" borderId="0" xfId="0" applyNumberFormat="1" applyFont="1" applyBorder="1" applyAlignment="1" applyProtection="1">
      <alignment vertical="top"/>
    </xf>
    <xf numFmtId="0" fontId="25" fillId="0" borderId="0" xfId="0" applyFont="1" applyFill="1" applyBorder="1" applyAlignment="1" applyProtection="1">
      <alignment horizontal="center" vertical="top" wrapText="1"/>
    </xf>
    <xf numFmtId="0" fontId="34" fillId="0" borderId="0" xfId="0" applyNumberFormat="1" applyFont="1" applyFill="1" applyBorder="1" applyAlignment="1" applyProtection="1">
      <alignment vertical="top" wrapText="1"/>
    </xf>
    <xf numFmtId="0" fontId="25" fillId="0" borderId="0" xfId="0" applyFont="1" applyFill="1" applyAlignment="1" applyProtection="1">
      <alignment vertical="top"/>
    </xf>
    <xf numFmtId="0" fontId="22" fillId="3" borderId="0" xfId="0" applyFont="1" applyFill="1" applyBorder="1" applyAlignment="1" applyProtection="1">
      <alignment vertical="top"/>
    </xf>
    <xf numFmtId="0" fontId="22" fillId="3" borderId="0" xfId="0" applyNumberFormat="1" applyFont="1" applyFill="1" applyBorder="1" applyAlignment="1" applyProtection="1">
      <alignment vertical="top"/>
    </xf>
    <xf numFmtId="49" fontId="22" fillId="3" borderId="0" xfId="0" applyNumberFormat="1" applyFont="1" applyFill="1" applyBorder="1" applyAlignment="1" applyProtection="1">
      <alignment horizontal="left" vertical="top" wrapText="1"/>
    </xf>
    <xf numFmtId="4" fontId="22" fillId="3" borderId="0" xfId="0" applyNumberFormat="1" applyFont="1" applyFill="1" applyBorder="1" applyAlignment="1" applyProtection="1">
      <alignment horizontal="center" vertical="top"/>
    </xf>
    <xf numFmtId="0" fontId="22" fillId="3" borderId="0" xfId="0" applyNumberFormat="1" applyFont="1" applyFill="1" applyBorder="1" applyAlignment="1" applyProtection="1">
      <alignment horizontal="center" vertical="top"/>
    </xf>
    <xf numFmtId="0" fontId="27" fillId="0" borderId="0" xfId="0" applyFont="1" applyFill="1" applyBorder="1" applyAlignment="1" applyProtection="1">
      <alignment horizontal="center" vertical="top"/>
    </xf>
    <xf numFmtId="0" fontId="22" fillId="0" borderId="0" xfId="0" applyFont="1" applyFill="1" applyBorder="1" applyAlignment="1" applyProtection="1">
      <alignment vertical="top"/>
    </xf>
    <xf numFmtId="49" fontId="2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xf>
    <xf numFmtId="0" fontId="32" fillId="0" borderId="10" xfId="0" applyNumberFormat="1" applyFont="1" applyFill="1" applyBorder="1" applyAlignment="1" applyProtection="1">
      <alignment vertical="top"/>
    </xf>
    <xf numFmtId="0" fontId="32" fillId="0" borderId="10" xfId="0" applyFont="1" applyFill="1" applyBorder="1" applyAlignment="1" applyProtection="1">
      <alignment vertical="top" wrapText="1"/>
    </xf>
    <xf numFmtId="0" fontId="31" fillId="0" borderId="10" xfId="0" applyFont="1" applyBorder="1" applyAlignment="1" applyProtection="1">
      <alignment vertical="top"/>
    </xf>
    <xf numFmtId="4" fontId="31" fillId="0" borderId="10" xfId="0" applyNumberFormat="1" applyFont="1" applyBorder="1" applyAlignment="1" applyProtection="1">
      <alignment horizontal="center" vertical="top"/>
    </xf>
    <xf numFmtId="0" fontId="31" fillId="0" borderId="10" xfId="0" applyNumberFormat="1" applyFont="1" applyBorder="1" applyAlignment="1" applyProtection="1">
      <alignment vertical="top"/>
    </xf>
    <xf numFmtId="0" fontId="31" fillId="0" borderId="10" xfId="0" applyNumberFormat="1" applyFont="1" applyBorder="1" applyAlignment="1" applyProtection="1">
      <alignment horizontal="center" vertical="top"/>
    </xf>
    <xf numFmtId="0" fontId="27" fillId="0" borderId="0" xfId="0" applyNumberFormat="1" applyFont="1" applyFill="1" applyBorder="1" applyAlignment="1" applyProtection="1">
      <alignment horizontal="left" vertical="top" wrapText="1"/>
    </xf>
    <xf numFmtId="0" fontId="26" fillId="0" borderId="0" xfId="0" applyFont="1" applyBorder="1" applyAlignment="1" applyProtection="1">
      <alignment vertical="top"/>
    </xf>
    <xf numFmtId="4" fontId="26" fillId="0" borderId="0" xfId="0" applyNumberFormat="1" applyFont="1" applyBorder="1" applyAlignment="1" applyProtection="1">
      <alignment horizontal="center" vertical="top"/>
    </xf>
    <xf numFmtId="4" fontId="26" fillId="0" borderId="0" xfId="0" applyNumberFormat="1" applyFont="1" applyBorder="1" applyAlignment="1" applyProtection="1">
      <alignment vertical="top"/>
    </xf>
    <xf numFmtId="4" fontId="26" fillId="0" borderId="0" xfId="0" applyNumberFormat="1" applyFont="1" applyFill="1" applyBorder="1" applyAlignment="1" applyProtection="1">
      <alignment horizontal="center" vertical="top"/>
    </xf>
    <xf numFmtId="4" fontId="28" fillId="0" borderId="0" xfId="0" applyNumberFormat="1" applyFont="1" applyFill="1" applyBorder="1" applyAlignment="1" applyProtection="1">
      <alignment horizontal="center" vertical="top"/>
    </xf>
    <xf numFmtId="49" fontId="43" fillId="0" borderId="0" xfId="0" applyNumberFormat="1" applyFont="1" applyFill="1" applyAlignment="1" applyProtection="1">
      <alignment vertical="top" wrapText="1"/>
    </xf>
    <xf numFmtId="0" fontId="29" fillId="0" borderId="10" xfId="0" applyFont="1" applyFill="1" applyBorder="1" applyAlignment="1" applyProtection="1">
      <alignment horizontal="right" vertical="top"/>
    </xf>
    <xf numFmtId="4" fontId="29" fillId="0" borderId="10" xfId="0" applyNumberFormat="1" applyFont="1" applyFill="1" applyBorder="1" applyAlignment="1" applyProtection="1">
      <alignment horizontal="right" vertical="top"/>
    </xf>
    <xf numFmtId="0" fontId="29" fillId="0" borderId="10" xfId="0" applyFont="1" applyBorder="1" applyAlignment="1" applyProtection="1">
      <alignment vertical="top"/>
    </xf>
    <xf numFmtId="4" fontId="29" fillId="0" borderId="10" xfId="0" applyNumberFormat="1" applyFont="1" applyFill="1" applyBorder="1" applyAlignment="1" applyProtection="1">
      <alignment horizontal="center" vertical="top"/>
    </xf>
    <xf numFmtId="0" fontId="22" fillId="0" borderId="0" xfId="0" applyFont="1" applyFill="1" applyBorder="1" applyAlignment="1" applyProtection="1">
      <alignment horizontal="right" vertical="top"/>
    </xf>
    <xf numFmtId="4" fontId="22" fillId="0" borderId="0" xfId="0" applyNumberFormat="1" applyFont="1" applyFill="1" applyBorder="1" applyAlignment="1" applyProtection="1">
      <alignment horizontal="right" vertical="top"/>
    </xf>
    <xf numFmtId="0" fontId="22" fillId="0" borderId="0" xfId="0" applyFont="1" applyBorder="1" applyAlignment="1" applyProtection="1">
      <alignment vertical="top"/>
    </xf>
    <xf numFmtId="4" fontId="22" fillId="0" borderId="0" xfId="0" applyNumberFormat="1" applyFont="1" applyBorder="1" applyAlignment="1" applyProtection="1">
      <alignment horizontal="center" vertical="top"/>
    </xf>
    <xf numFmtId="0" fontId="37" fillId="0" borderId="10" xfId="0" applyFont="1" applyBorder="1" applyAlignment="1" applyProtection="1">
      <alignment vertical="top"/>
    </xf>
    <xf numFmtId="4" fontId="37" fillId="0" borderId="10" xfId="0" applyNumberFormat="1" applyFont="1" applyBorder="1" applyAlignment="1" applyProtection="1">
      <alignment horizontal="center" vertical="top"/>
    </xf>
    <xf numFmtId="0" fontId="24" fillId="0" borderId="0" xfId="0" applyNumberFormat="1" applyFont="1" applyBorder="1" applyAlignment="1" applyProtection="1">
      <alignment horizontal="center" vertical="top"/>
    </xf>
    <xf numFmtId="49" fontId="27" fillId="0" borderId="0" xfId="0" applyNumberFormat="1" applyFont="1" applyBorder="1" applyAlignment="1" applyProtection="1">
      <alignment horizontal="left" vertical="top"/>
    </xf>
    <xf numFmtId="0" fontId="27" fillId="0" borderId="0" xfId="0" applyFont="1" applyFill="1" applyAlignment="1" applyProtection="1">
      <alignment horizontal="center" vertical="top"/>
    </xf>
    <xf numFmtId="0" fontId="35" fillId="0" borderId="0" xfId="0" applyFont="1" applyAlignment="1" applyProtection="1">
      <alignment horizontal="left" vertical="top" wrapText="1"/>
    </xf>
    <xf numFmtId="1" fontId="26" fillId="0" borderId="0" xfId="0" applyNumberFormat="1" applyFont="1" applyBorder="1" applyAlignment="1" applyProtection="1">
      <alignment horizontal="center" vertical="top"/>
    </xf>
    <xf numFmtId="4" fontId="28" fillId="0" borderId="0" xfId="0" applyNumberFormat="1" applyFont="1" applyBorder="1" applyAlignment="1" applyProtection="1">
      <alignment horizontal="center" vertical="top"/>
    </xf>
    <xf numFmtId="3" fontId="34" fillId="0" borderId="0" xfId="0" applyNumberFormat="1" applyFont="1" applyFill="1" applyAlignment="1" applyProtection="1">
      <alignment horizontal="center" vertical="top"/>
    </xf>
    <xf numFmtId="0" fontId="25" fillId="0" borderId="0" xfId="0" applyNumberFormat="1" applyFont="1" applyBorder="1" applyAlignment="1" applyProtection="1">
      <alignment horizontal="left" vertical="top" wrapText="1"/>
    </xf>
    <xf numFmtId="0" fontId="26" fillId="0" borderId="0" xfId="0" applyFont="1" applyFill="1" applyBorder="1" applyAlignment="1" applyProtection="1">
      <alignment horizontal="center" vertical="top"/>
    </xf>
    <xf numFmtId="0" fontId="26" fillId="0" borderId="0" xfId="0" applyFont="1" applyFill="1" applyBorder="1" applyAlignment="1" applyProtection="1">
      <alignment horizontal="left" vertical="top"/>
    </xf>
    <xf numFmtId="0" fontId="48" fillId="0" borderId="0" xfId="0" applyFont="1" applyAlignment="1" applyProtection="1">
      <alignment horizontal="left" vertical="top" wrapText="1"/>
    </xf>
    <xf numFmtId="0" fontId="29" fillId="0" borderId="0" xfId="0" applyFont="1" applyFill="1" applyBorder="1" applyAlignment="1" applyProtection="1">
      <alignment vertical="top"/>
    </xf>
    <xf numFmtId="1" fontId="29" fillId="0" borderId="0" xfId="0" applyNumberFormat="1" applyFont="1" applyFill="1" applyBorder="1" applyAlignment="1" applyProtection="1">
      <alignment horizontal="center" vertical="top"/>
    </xf>
    <xf numFmtId="0" fontId="33" fillId="0" borderId="0" xfId="0" applyFont="1" applyFill="1" applyBorder="1" applyAlignment="1" applyProtection="1">
      <alignment vertical="top"/>
    </xf>
    <xf numFmtId="1" fontId="33" fillId="0" borderId="0" xfId="0" applyNumberFormat="1" applyFont="1" applyFill="1" applyBorder="1" applyAlignment="1" applyProtection="1">
      <alignment horizontal="center" vertical="top"/>
    </xf>
    <xf numFmtId="0" fontId="21" fillId="0" borderId="0" xfId="0" applyFont="1" applyFill="1" applyBorder="1" applyAlignment="1" applyProtection="1">
      <alignment vertical="top"/>
    </xf>
    <xf numFmtId="49" fontId="21" fillId="0" borderId="0" xfId="0" applyNumberFormat="1" applyFont="1" applyBorder="1" applyAlignment="1" applyProtection="1">
      <alignment vertical="top"/>
    </xf>
    <xf numFmtId="0" fontId="21" fillId="0" borderId="0" xfId="0" applyNumberFormat="1" applyFont="1" applyBorder="1" applyAlignment="1" applyProtection="1">
      <alignment vertical="top"/>
    </xf>
    <xf numFmtId="49" fontId="21" fillId="0" borderId="0" xfId="0" applyNumberFormat="1" applyFont="1" applyBorder="1" applyAlignment="1" applyProtection="1">
      <alignment horizontal="left" vertical="top" wrapText="1"/>
    </xf>
    <xf numFmtId="0" fontId="29" fillId="0" borderId="0" xfId="0" applyFont="1" applyBorder="1" applyAlignment="1" applyProtection="1">
      <alignment vertical="top"/>
    </xf>
    <xf numFmtId="4" fontId="29" fillId="0" borderId="0" xfId="0" applyNumberFormat="1" applyFont="1" applyBorder="1" applyAlignment="1" applyProtection="1">
      <alignment horizontal="center" vertical="top"/>
    </xf>
    <xf numFmtId="0" fontId="21" fillId="0" borderId="0" xfId="0" applyNumberFormat="1" applyFont="1" applyBorder="1" applyAlignment="1" applyProtection="1">
      <alignment horizontal="right" vertical="top"/>
    </xf>
    <xf numFmtId="1" fontId="25" fillId="0" borderId="0" xfId="0" applyNumberFormat="1" applyFont="1" applyFill="1" applyBorder="1" applyAlignment="1" applyProtection="1">
      <alignment horizontal="center" vertical="top"/>
    </xf>
    <xf numFmtId="0" fontId="23" fillId="0" borderId="10" xfId="0" applyFont="1" applyBorder="1" applyAlignment="1" applyProtection="1">
      <alignment horizontal="left" vertical="top"/>
    </xf>
    <xf numFmtId="0" fontId="23" fillId="0" borderId="10" xfId="0" applyNumberFormat="1" applyFont="1" applyBorder="1" applyAlignment="1" applyProtection="1">
      <alignment horizontal="left" vertical="top"/>
    </xf>
    <xf numFmtId="0" fontId="23" fillId="0" borderId="10" xfId="0" applyFont="1" applyBorder="1" applyAlignment="1" applyProtection="1">
      <alignment vertical="top" wrapText="1"/>
    </xf>
    <xf numFmtId="0" fontId="23" fillId="0" borderId="10" xfId="0" applyFont="1" applyBorder="1" applyAlignment="1" applyProtection="1">
      <alignment vertical="top"/>
    </xf>
    <xf numFmtId="4" fontId="23" fillId="0" borderId="10" xfId="0" applyNumberFormat="1" applyFont="1" applyBorder="1" applyAlignment="1" applyProtection="1">
      <alignment horizontal="center" vertical="top"/>
    </xf>
    <xf numFmtId="0" fontId="23" fillId="0" borderId="10" xfId="0" applyNumberFormat="1" applyFont="1" applyBorder="1" applyAlignment="1" applyProtection="1">
      <alignment vertical="top"/>
    </xf>
    <xf numFmtId="0" fontId="21" fillId="0" borderId="0" xfId="0" applyFont="1" applyAlignment="1" applyProtection="1">
      <alignment vertical="top"/>
    </xf>
    <xf numFmtId="0" fontId="21" fillId="0" borderId="0" xfId="0" applyNumberFormat="1" applyFont="1" applyAlignment="1" applyProtection="1">
      <alignment vertical="top"/>
    </xf>
    <xf numFmtId="49" fontId="21" fillId="0" borderId="0" xfId="0" applyNumberFormat="1" applyFont="1" applyAlignment="1" applyProtection="1">
      <alignment horizontal="left" vertical="top" wrapText="1"/>
    </xf>
    <xf numFmtId="0" fontId="29" fillId="0" borderId="0" xfId="0" applyFont="1" applyAlignment="1" applyProtection="1">
      <alignment vertical="top"/>
    </xf>
    <xf numFmtId="4" fontId="29" fillId="0" borderId="0" xfId="0" applyNumberFormat="1" applyFont="1" applyAlignment="1" applyProtection="1">
      <alignment horizontal="center" vertical="top"/>
    </xf>
    <xf numFmtId="0" fontId="28" fillId="0" borderId="0" xfId="0" applyNumberFormat="1" applyFont="1" applyBorder="1" applyAlignment="1" applyProtection="1">
      <alignment vertical="top"/>
    </xf>
    <xf numFmtId="0" fontId="28" fillId="0" borderId="0" xfId="0" applyNumberFormat="1" applyFont="1" applyBorder="1" applyAlignment="1" applyProtection="1">
      <alignment vertical="top" wrapText="1"/>
    </xf>
    <xf numFmtId="0" fontId="26" fillId="0" borderId="0" xfId="0" applyNumberFormat="1" applyFont="1" applyBorder="1" applyAlignment="1" applyProtection="1">
      <alignment vertical="top"/>
    </xf>
    <xf numFmtId="49" fontId="29" fillId="3" borderId="0" xfId="0" applyNumberFormat="1" applyFont="1" applyFill="1" applyBorder="1" applyAlignment="1" applyProtection="1">
      <alignment horizontal="left" vertical="top"/>
    </xf>
    <xf numFmtId="0" fontId="29" fillId="3" borderId="0" xfId="0" applyNumberFormat="1" applyFont="1" applyFill="1" applyBorder="1" applyAlignment="1" applyProtection="1">
      <alignment horizontal="left" vertical="top"/>
    </xf>
    <xf numFmtId="49" fontId="29" fillId="3" borderId="0" xfId="0" applyNumberFormat="1" applyFont="1" applyFill="1" applyBorder="1" applyAlignment="1" applyProtection="1">
      <alignment horizontal="left" vertical="top" wrapText="1"/>
    </xf>
    <xf numFmtId="0" fontId="29" fillId="3" borderId="0" xfId="0" applyFont="1" applyFill="1" applyBorder="1" applyAlignment="1" applyProtection="1">
      <alignment vertical="top"/>
    </xf>
    <xf numFmtId="4" fontId="29" fillId="3" borderId="0" xfId="0" applyNumberFormat="1" applyFont="1" applyFill="1" applyBorder="1" applyAlignment="1" applyProtection="1">
      <alignment horizontal="center" vertical="top"/>
    </xf>
    <xf numFmtId="0" fontId="29" fillId="3" borderId="0" xfId="0" applyNumberFormat="1" applyFont="1" applyFill="1" applyBorder="1" applyAlignment="1" applyProtection="1">
      <alignment horizontal="center" vertical="top"/>
    </xf>
    <xf numFmtId="49" fontId="29"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xf>
    <xf numFmtId="49" fontId="29" fillId="0" borderId="0" xfId="0" applyNumberFormat="1" applyFont="1" applyFill="1" applyBorder="1" applyAlignment="1" applyProtection="1">
      <alignment horizontal="left" vertical="top" wrapText="1"/>
    </xf>
    <xf numFmtId="4" fontId="29" fillId="0" borderId="0" xfId="0" applyNumberFormat="1" applyFont="1" applyFill="1" applyBorder="1" applyAlignment="1" applyProtection="1">
      <alignment horizontal="center" vertical="top"/>
    </xf>
    <xf numFmtId="0" fontId="29" fillId="0" borderId="0" xfId="0" applyNumberFormat="1" applyFont="1" applyFill="1" applyBorder="1" applyAlignment="1" applyProtection="1">
      <alignment horizontal="center" vertical="top"/>
    </xf>
    <xf numFmtId="49" fontId="33" fillId="0" borderId="0" xfId="0" applyNumberFormat="1" applyFont="1" applyBorder="1" applyAlignment="1" applyProtection="1">
      <alignment vertical="top"/>
    </xf>
    <xf numFmtId="0" fontId="33" fillId="0" borderId="0" xfId="0" applyNumberFormat="1" applyFont="1" applyBorder="1" applyAlignment="1" applyProtection="1">
      <alignment vertical="top"/>
    </xf>
    <xf numFmtId="0" fontId="33" fillId="0" borderId="0" xfId="0" applyNumberFormat="1" applyFont="1" applyFill="1" applyBorder="1" applyAlignment="1" applyProtection="1">
      <alignment horizontal="left" vertical="top" wrapText="1"/>
    </xf>
    <xf numFmtId="0" fontId="33" fillId="0" borderId="0" xfId="0" applyFont="1" applyBorder="1" applyAlignment="1" applyProtection="1">
      <alignment vertical="top"/>
    </xf>
    <xf numFmtId="4" fontId="33" fillId="0" borderId="0" xfId="0" applyNumberFormat="1" applyFont="1" applyFill="1" applyBorder="1" applyAlignment="1" applyProtection="1">
      <alignment horizontal="right" vertical="top"/>
    </xf>
    <xf numFmtId="4" fontId="33" fillId="0" borderId="0" xfId="0" applyNumberFormat="1" applyFont="1" applyBorder="1" applyAlignment="1" applyProtection="1">
      <alignment horizontal="center" vertical="top"/>
    </xf>
    <xf numFmtId="49" fontId="33" fillId="0" borderId="3" xfId="0" applyNumberFormat="1" applyFont="1" applyBorder="1" applyAlignment="1" applyProtection="1">
      <alignment vertical="top"/>
    </xf>
    <xf numFmtId="0" fontId="33" fillId="0" borderId="3" xfId="0" applyNumberFormat="1" applyFont="1" applyFill="1" applyBorder="1" applyAlignment="1" applyProtection="1">
      <alignment horizontal="left" vertical="top" wrapText="1"/>
    </xf>
    <xf numFmtId="0" fontId="33" fillId="0" borderId="3" xfId="0" applyFont="1" applyBorder="1" applyAlignment="1" applyProtection="1">
      <alignment vertical="top"/>
    </xf>
    <xf numFmtId="4" fontId="33" fillId="0" borderId="3" xfId="0" applyNumberFormat="1" applyFont="1" applyFill="1" applyBorder="1" applyAlignment="1" applyProtection="1">
      <alignment horizontal="right" vertical="top"/>
    </xf>
    <xf numFmtId="4" fontId="33" fillId="0" borderId="3" xfId="0" applyNumberFormat="1" applyFont="1" applyBorder="1" applyAlignment="1" applyProtection="1">
      <alignment horizontal="center" vertical="top"/>
    </xf>
    <xf numFmtId="49" fontId="38" fillId="0" borderId="0" xfId="0" applyNumberFormat="1" applyFont="1" applyFill="1" applyAlignment="1" applyProtection="1">
      <alignment vertical="top"/>
    </xf>
    <xf numFmtId="0" fontId="38" fillId="0" borderId="0" xfId="0" applyNumberFormat="1" applyFont="1" applyFill="1" applyAlignment="1" applyProtection="1">
      <alignment vertical="top"/>
    </xf>
    <xf numFmtId="49" fontId="38" fillId="0" borderId="0" xfId="0" applyNumberFormat="1" applyFont="1" applyFill="1" applyAlignment="1" applyProtection="1">
      <alignment vertical="top" wrapText="1"/>
    </xf>
    <xf numFmtId="0" fontId="39" fillId="0" borderId="0" xfId="0" applyFont="1" applyFill="1" applyAlignment="1" applyProtection="1">
      <alignment vertical="top"/>
    </xf>
    <xf numFmtId="4" fontId="39" fillId="0" borderId="0" xfId="0" applyNumberFormat="1" applyFont="1" applyFill="1" applyAlignment="1" applyProtection="1">
      <alignment vertical="top"/>
    </xf>
    <xf numFmtId="4" fontId="38" fillId="0" borderId="0" xfId="0" applyNumberFormat="1" applyFont="1" applyFill="1" applyAlignment="1" applyProtection="1">
      <alignment vertical="top"/>
    </xf>
    <xf numFmtId="4" fontId="38" fillId="0" borderId="0" xfId="0" applyNumberFormat="1" applyFont="1" applyFill="1" applyAlignment="1" applyProtection="1">
      <alignment horizontal="right" vertical="top"/>
    </xf>
    <xf numFmtId="49" fontId="29" fillId="0" borderId="0" xfId="0" applyNumberFormat="1" applyFont="1" applyAlignment="1" applyProtection="1">
      <alignment vertical="top"/>
    </xf>
    <xf numFmtId="0" fontId="29" fillId="0" borderId="0" xfId="0" applyNumberFormat="1" applyFont="1" applyBorder="1" applyAlignment="1" applyProtection="1">
      <alignment vertical="top"/>
    </xf>
    <xf numFmtId="0" fontId="29" fillId="0" borderId="0" xfId="0" applyFont="1" applyFill="1" applyBorder="1" applyAlignment="1" applyProtection="1">
      <alignment horizontal="right" vertical="top" wrapText="1"/>
    </xf>
    <xf numFmtId="0" fontId="29" fillId="0" borderId="0" xfId="0" applyFont="1" applyFill="1" applyBorder="1" applyAlignment="1" applyProtection="1">
      <alignment horizontal="right" vertical="top"/>
    </xf>
    <xf numFmtId="4" fontId="29" fillId="0" borderId="0" xfId="0" applyNumberFormat="1" applyFont="1" applyFill="1" applyBorder="1" applyAlignment="1" applyProtection="1">
      <alignment horizontal="right" vertical="top"/>
    </xf>
    <xf numFmtId="4" fontId="27" fillId="0" borderId="0" xfId="0" applyNumberFormat="1" applyFont="1" applyFill="1" applyBorder="1" applyAlignment="1" applyProtection="1">
      <alignment horizontal="center" vertical="top"/>
    </xf>
    <xf numFmtId="49" fontId="24" fillId="0" borderId="0" xfId="0" applyNumberFormat="1" applyFont="1" applyFill="1" applyBorder="1" applyAlignment="1" applyProtection="1">
      <alignment horizontal="left" vertical="top"/>
    </xf>
    <xf numFmtId="4" fontId="28" fillId="0" borderId="0" xfId="0" applyNumberFormat="1" applyFont="1" applyFill="1" applyBorder="1" applyAlignment="1" applyProtection="1">
      <alignment horizontal="center" vertical="top"/>
      <protection locked="0"/>
    </xf>
    <xf numFmtId="0" fontId="36" fillId="0" borderId="0" xfId="0" applyFont="1" applyFill="1" applyBorder="1" applyAlignment="1" applyProtection="1">
      <alignment horizontal="left" vertical="top"/>
    </xf>
    <xf numFmtId="0" fontId="24" fillId="0" borderId="0" xfId="0" applyFont="1" applyBorder="1" applyAlignment="1" applyProtection="1">
      <alignment horizontal="center" vertical="top"/>
    </xf>
    <xf numFmtId="49" fontId="24" fillId="0" borderId="0" xfId="0" applyNumberFormat="1" applyFont="1" applyBorder="1" applyAlignment="1" applyProtection="1">
      <alignment horizontal="left" vertical="top" wrapText="1"/>
    </xf>
    <xf numFmtId="0" fontId="24" fillId="0" borderId="0" xfId="0" applyFont="1" applyBorder="1" applyAlignment="1" applyProtection="1">
      <alignment vertical="top"/>
    </xf>
    <xf numFmtId="4" fontId="24" fillId="0" borderId="0" xfId="0" applyNumberFormat="1" applyFont="1" applyBorder="1" applyAlignment="1" applyProtection="1">
      <alignment horizontal="center" vertical="top"/>
    </xf>
    <xf numFmtId="0" fontId="31" fillId="0" borderId="0" xfId="0" applyFont="1" applyFill="1" applyAlignment="1" applyProtection="1">
      <alignment wrapText="1"/>
    </xf>
    <xf numFmtId="1" fontId="21" fillId="0" borderId="0" xfId="0" applyNumberFormat="1" applyFont="1" applyFill="1" applyBorder="1" applyAlignment="1" applyProtection="1">
      <alignment horizontal="center" vertical="top"/>
    </xf>
    <xf numFmtId="0" fontId="31" fillId="0" borderId="0" xfId="10" applyFont="1" applyFill="1" applyBorder="1" applyAlignment="1" applyProtection="1">
      <alignment horizontal="justify" vertical="top" wrapText="1"/>
    </xf>
    <xf numFmtId="0" fontId="32" fillId="0" borderId="0" xfId="0" applyFont="1" applyFill="1" applyBorder="1" applyAlignment="1" applyProtection="1">
      <alignment vertical="top" wrapText="1"/>
    </xf>
    <xf numFmtId="0" fontId="37" fillId="0" borderId="0" xfId="0" applyFont="1" applyBorder="1" applyAlignment="1" applyProtection="1">
      <alignment vertical="top"/>
    </xf>
    <xf numFmtId="4" fontId="37" fillId="0" borderId="0" xfId="0" applyNumberFormat="1" applyFont="1" applyBorder="1" applyAlignment="1" applyProtection="1">
      <alignment horizontal="center" vertical="top"/>
    </xf>
    <xf numFmtId="0" fontId="31" fillId="0" borderId="0" xfId="0" applyNumberFormat="1" applyFont="1" applyBorder="1" applyAlignment="1" applyProtection="1">
      <alignment vertical="top"/>
    </xf>
    <xf numFmtId="4" fontId="25" fillId="0" borderId="0" xfId="0" applyNumberFormat="1" applyFont="1" applyBorder="1" applyAlignment="1" applyProtection="1">
      <alignment horizontal="center" vertical="top"/>
    </xf>
    <xf numFmtId="4" fontId="25" fillId="0" borderId="0" xfId="0" applyNumberFormat="1" applyFont="1" applyFill="1" applyBorder="1" applyAlignment="1" applyProtection="1">
      <alignment horizontal="center" vertical="top"/>
    </xf>
    <xf numFmtId="4" fontId="28" fillId="0" borderId="0" xfId="0" applyNumberFormat="1" applyFont="1" applyBorder="1" applyAlignment="1" applyProtection="1">
      <alignment vertical="top"/>
    </xf>
    <xf numFmtId="49" fontId="26"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justify" vertical="top" wrapText="1"/>
    </xf>
    <xf numFmtId="2" fontId="36" fillId="0" borderId="0" xfId="0" applyNumberFormat="1" applyFont="1" applyFill="1" applyBorder="1" applyAlignment="1" applyProtection="1">
      <alignment horizontal="center" vertical="top"/>
    </xf>
    <xf numFmtId="2" fontId="23" fillId="0" borderId="0" xfId="0" applyNumberFormat="1" applyFont="1" applyFill="1" applyBorder="1" applyAlignment="1" applyProtection="1">
      <alignment horizontal="center" vertical="top"/>
    </xf>
    <xf numFmtId="2" fontId="22" fillId="0" borderId="0" xfId="0" applyNumberFormat="1" applyFont="1" applyFill="1" applyBorder="1" applyAlignment="1" applyProtection="1">
      <alignment horizontal="center" vertical="top"/>
    </xf>
    <xf numFmtId="2" fontId="27"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vertical="top" wrapText="1"/>
    </xf>
    <xf numFmtId="2" fontId="22" fillId="3" borderId="0" xfId="0" applyNumberFormat="1" applyFont="1" applyFill="1" applyBorder="1" applyAlignment="1" applyProtection="1">
      <alignment horizontal="center" vertical="top"/>
    </xf>
    <xf numFmtId="2" fontId="31" fillId="0" borderId="10" xfId="0" applyNumberFormat="1" applyFont="1" applyBorder="1" applyAlignment="1" applyProtection="1">
      <alignment horizontal="center" vertical="top"/>
    </xf>
    <xf numFmtId="2" fontId="24" fillId="0" borderId="0" xfId="0" applyNumberFormat="1" applyFont="1" applyBorder="1" applyAlignment="1" applyProtection="1">
      <alignment horizontal="center" vertical="top"/>
    </xf>
    <xf numFmtId="2" fontId="26" fillId="0" borderId="0" xfId="0" applyNumberFormat="1" applyFont="1" applyBorder="1" applyAlignment="1" applyProtection="1">
      <alignment horizontal="center" vertical="top"/>
    </xf>
    <xf numFmtId="2" fontId="26" fillId="0" borderId="0" xfId="0" applyNumberFormat="1" applyFont="1" applyFill="1" applyBorder="1" applyAlignment="1" applyProtection="1">
      <alignment horizontal="center" vertical="top"/>
    </xf>
    <xf numFmtId="4" fontId="28" fillId="0" borderId="0" xfId="0" applyNumberFormat="1" applyFont="1" applyFill="1" applyBorder="1" applyAlignment="1" applyProtection="1">
      <alignment vertical="top"/>
    </xf>
    <xf numFmtId="0" fontId="25" fillId="0" borderId="0" xfId="0" applyFont="1" applyFill="1" applyAlignment="1" applyProtection="1">
      <alignment wrapText="1"/>
    </xf>
    <xf numFmtId="0" fontId="25" fillId="0" borderId="0" xfId="10" applyFont="1" applyFill="1" applyBorder="1" applyAlignment="1" applyProtection="1">
      <alignment vertical="top" wrapText="1"/>
    </xf>
    <xf numFmtId="2" fontId="29" fillId="0" borderId="10" xfId="0" applyNumberFormat="1" applyFont="1" applyFill="1" applyBorder="1" applyAlignment="1" applyProtection="1">
      <alignment horizontal="right" vertical="top"/>
    </xf>
    <xf numFmtId="2" fontId="22" fillId="0" borderId="0" xfId="0" applyNumberFormat="1" applyFont="1" applyFill="1" applyBorder="1" applyAlignment="1" applyProtection="1">
      <alignment horizontal="right" vertical="top"/>
    </xf>
    <xf numFmtId="2" fontId="37" fillId="0" borderId="10" xfId="0" applyNumberFormat="1" applyFont="1" applyBorder="1" applyAlignment="1" applyProtection="1">
      <alignment horizontal="center" vertical="top"/>
    </xf>
    <xf numFmtId="2" fontId="22" fillId="0" borderId="0" xfId="0" applyNumberFormat="1" applyFont="1" applyBorder="1" applyAlignment="1" applyProtection="1">
      <alignment horizontal="center" vertical="top"/>
    </xf>
    <xf numFmtId="2" fontId="50" fillId="0" borderId="0" xfId="0" applyNumberFormat="1" applyFont="1" applyFill="1" applyBorder="1" applyAlignment="1" applyProtection="1">
      <alignment horizontal="center" vertical="top"/>
    </xf>
    <xf numFmtId="0" fontId="25" fillId="0" borderId="0" xfId="10" applyFont="1" applyFill="1" applyBorder="1" applyAlignment="1" applyProtection="1">
      <alignment horizontal="justify" vertical="top" wrapText="1"/>
    </xf>
    <xf numFmtId="3" fontId="27" fillId="0" borderId="0" xfId="0" applyNumberFormat="1" applyFont="1" applyFill="1" applyAlignment="1" applyProtection="1">
      <alignment horizontal="center" vertical="top"/>
    </xf>
    <xf numFmtId="49" fontId="35" fillId="0" borderId="0" xfId="0" applyNumberFormat="1" applyFont="1" applyFill="1" applyAlignment="1" applyProtection="1">
      <alignment horizontal="left" vertical="top"/>
    </xf>
    <xf numFmtId="0" fontId="35" fillId="0" borderId="0" xfId="0" applyFont="1" applyFill="1" applyAlignment="1" applyProtection="1">
      <alignment horizontal="left" vertical="top" wrapText="1"/>
    </xf>
    <xf numFmtId="1" fontId="45" fillId="0" borderId="0" xfId="0" applyNumberFormat="1" applyFont="1" applyFill="1" applyAlignment="1" applyProtection="1">
      <alignment horizontal="center" vertical="top"/>
    </xf>
    <xf numFmtId="2" fontId="45" fillId="0" borderId="0" xfId="0" applyNumberFormat="1" applyFont="1" applyFill="1" applyAlignment="1" applyProtection="1">
      <alignment horizontal="center" vertical="top"/>
    </xf>
    <xf numFmtId="2" fontId="37" fillId="0" borderId="0" xfId="0" applyNumberFormat="1" applyFont="1" applyBorder="1" applyAlignment="1" applyProtection="1">
      <alignment horizontal="center" vertical="top"/>
    </xf>
    <xf numFmtId="2" fontId="21" fillId="0" borderId="0" xfId="0" applyNumberFormat="1" applyFont="1" applyFill="1" applyBorder="1" applyAlignment="1" applyProtection="1">
      <alignment horizontal="center"/>
    </xf>
    <xf numFmtId="49" fontId="27" fillId="0" borderId="0" xfId="0" applyNumberFormat="1" applyFont="1" applyFill="1" applyBorder="1" applyAlignment="1" applyProtection="1">
      <alignment horizontal="left" vertical="top"/>
    </xf>
    <xf numFmtId="0" fontId="24" fillId="0" borderId="0" xfId="0" applyFont="1" applyFill="1" applyBorder="1" applyAlignment="1" applyProtection="1">
      <alignment horizontal="justify"/>
    </xf>
    <xf numFmtId="0" fontId="35" fillId="0" borderId="0" xfId="0" applyFont="1" applyFill="1" applyAlignment="1" applyProtection="1">
      <alignment horizontal="left" vertical="top"/>
    </xf>
    <xf numFmtId="0" fontId="26" fillId="0" borderId="0" xfId="0" applyFont="1" applyFill="1" applyBorder="1" applyAlignment="1" applyProtection="1">
      <alignment vertical="top"/>
    </xf>
    <xf numFmtId="0" fontId="51" fillId="0" borderId="0" xfId="0" applyFont="1" applyAlignment="1" applyProtection="1">
      <alignment horizontal="left" vertical="top"/>
    </xf>
    <xf numFmtId="0" fontId="51" fillId="0" borderId="0" xfId="0" applyFont="1" applyAlignment="1" applyProtection="1">
      <alignment horizontal="left" vertical="top" wrapText="1"/>
    </xf>
    <xf numFmtId="1" fontId="52" fillId="0" borderId="0" xfId="0" applyNumberFormat="1" applyFont="1" applyAlignment="1" applyProtection="1">
      <alignment horizontal="center" vertical="top"/>
    </xf>
    <xf numFmtId="2" fontId="29" fillId="0" borderId="0" xfId="0" applyNumberFormat="1" applyFont="1" applyFill="1" applyBorder="1" applyAlignment="1" applyProtection="1">
      <alignment horizontal="right" vertical="top"/>
    </xf>
    <xf numFmtId="2" fontId="29" fillId="0" borderId="0" xfId="0" applyNumberFormat="1" applyFont="1" applyFill="1" applyBorder="1" applyAlignment="1" applyProtection="1">
      <alignment horizontal="center" vertical="top"/>
    </xf>
    <xf numFmtId="2" fontId="33" fillId="0" borderId="0" xfId="0" applyNumberFormat="1" applyFont="1" applyFill="1" applyBorder="1" applyAlignment="1" applyProtection="1">
      <alignment horizontal="right" vertical="top"/>
    </xf>
    <xf numFmtId="2" fontId="33" fillId="0" borderId="3" xfId="0" applyNumberFormat="1" applyFont="1" applyFill="1" applyBorder="1" applyAlignment="1" applyProtection="1">
      <alignment horizontal="right" vertical="top"/>
    </xf>
    <xf numFmtId="2" fontId="39" fillId="0" borderId="0" xfId="0" applyNumberFormat="1" applyFont="1" applyFill="1" applyAlignment="1" applyProtection="1">
      <alignment vertical="top"/>
    </xf>
    <xf numFmtId="2" fontId="27" fillId="0" borderId="0" xfId="0" applyNumberFormat="1" applyFont="1" applyFill="1" applyBorder="1" applyAlignment="1" applyProtection="1">
      <alignment horizontal="center" vertical="top"/>
    </xf>
    <xf numFmtId="2" fontId="37" fillId="0" borderId="10" xfId="0" applyNumberFormat="1" applyFont="1" applyFill="1" applyBorder="1" applyAlignment="1" applyProtection="1">
      <alignment horizontal="center" vertical="top"/>
    </xf>
    <xf numFmtId="2" fontId="37" fillId="0" borderId="0" xfId="0" applyNumberFormat="1" applyFont="1" applyFill="1" applyBorder="1" applyAlignment="1" applyProtection="1">
      <alignment horizontal="center" vertical="top"/>
    </xf>
    <xf numFmtId="2" fontId="52" fillId="0" borderId="0" xfId="0" applyNumberFormat="1" applyFont="1" applyFill="1" applyAlignment="1" applyProtection="1">
      <alignment horizontal="center" vertical="top"/>
    </xf>
    <xf numFmtId="2" fontId="26" fillId="0" borderId="0" xfId="0" applyNumberFormat="1" applyFont="1" applyFill="1" applyBorder="1" applyAlignment="1" applyProtection="1">
      <alignment vertical="top"/>
    </xf>
    <xf numFmtId="2" fontId="23" fillId="0" borderId="10" xfId="0" applyNumberFormat="1" applyFont="1" applyFill="1" applyBorder="1" applyAlignment="1" applyProtection="1">
      <alignment horizontal="center" vertical="top"/>
    </xf>
    <xf numFmtId="2" fontId="29" fillId="0" borderId="0" xfId="0" applyNumberFormat="1" applyFont="1" applyFill="1" applyAlignment="1" applyProtection="1">
      <alignment horizontal="center" vertical="top"/>
    </xf>
    <xf numFmtId="2" fontId="29" fillId="6" borderId="0" xfId="0" applyNumberFormat="1" applyFont="1" applyFill="1" applyBorder="1" applyAlignment="1" applyProtection="1">
      <alignment horizontal="center" vertical="top"/>
    </xf>
    <xf numFmtId="4" fontId="37" fillId="0" borderId="10" xfId="0" applyNumberFormat="1" applyFont="1" applyFill="1" applyBorder="1" applyAlignment="1">
      <alignment horizontal="center" vertical="top"/>
    </xf>
    <xf numFmtId="4" fontId="37" fillId="0" borderId="0" xfId="0" applyNumberFormat="1" applyFont="1" applyFill="1" applyBorder="1" applyAlignment="1">
      <alignment horizontal="center" vertical="top"/>
    </xf>
    <xf numFmtId="49" fontId="25" fillId="0" borderId="0" xfId="0" applyNumberFormat="1" applyFont="1" applyFill="1" applyAlignment="1">
      <alignment horizontal="right" vertical="top"/>
    </xf>
    <xf numFmtId="1" fontId="26" fillId="0" borderId="0" xfId="0" applyNumberFormat="1" applyFont="1" applyFill="1" applyAlignment="1">
      <alignment horizontal="center" vertical="top"/>
    </xf>
    <xf numFmtId="4" fontId="26" fillId="0" borderId="0" xfId="0" applyNumberFormat="1" applyFont="1" applyFill="1" applyAlignment="1">
      <alignment horizontal="center" vertical="top"/>
    </xf>
    <xf numFmtId="0" fontId="24" fillId="0" borderId="0" xfId="0" applyFont="1" applyFill="1" applyAlignment="1" applyProtection="1">
      <alignment horizontal="right" vertical="top"/>
    </xf>
    <xf numFmtId="0" fontId="24" fillId="0" borderId="0" xfId="0" applyFont="1" applyFill="1" applyAlignment="1" applyProtection="1">
      <alignment horizontal="left" vertical="top"/>
    </xf>
    <xf numFmtId="49" fontId="25" fillId="0" borderId="0" xfId="0" applyNumberFormat="1" applyFont="1" applyFill="1" applyAlignment="1" applyProtection="1">
      <alignment horizontal="right" vertical="top"/>
    </xf>
    <xf numFmtId="49" fontId="25" fillId="0" borderId="0" xfId="0" applyNumberFormat="1" applyFont="1" applyFill="1" applyAlignment="1" applyProtection="1">
      <alignment horizontal="left" vertical="top"/>
    </xf>
    <xf numFmtId="4" fontId="28" fillId="0" borderId="0" xfId="0" applyNumberFormat="1" applyFont="1" applyBorder="1" applyAlignment="1" applyProtection="1">
      <alignment horizontal="center" vertical="top"/>
      <protection locked="0"/>
    </xf>
    <xf numFmtId="1" fontId="25" fillId="0" borderId="0" xfId="0" applyNumberFormat="1" applyFont="1" applyFill="1" applyAlignment="1">
      <alignment horizontal="left" vertical="top"/>
    </xf>
    <xf numFmtId="0" fontId="25" fillId="0" borderId="0" xfId="0" applyFont="1" applyFill="1" applyAlignment="1">
      <alignment horizontal="left" vertical="top"/>
    </xf>
    <xf numFmtId="0" fontId="25" fillId="0" borderId="0" xfId="0" applyFont="1" applyFill="1" applyBorder="1" applyAlignment="1" applyProtection="1">
      <alignment horizontal="center" vertical="top" wrapText="1"/>
    </xf>
    <xf numFmtId="0" fontId="25" fillId="0" borderId="0" xfId="0" applyFont="1" applyFill="1" applyBorder="1" applyAlignment="1">
      <alignment horizontal="center" vertical="top" wrapText="1"/>
    </xf>
    <xf numFmtId="49" fontId="27" fillId="7" borderId="0" xfId="0" applyNumberFormat="1" applyFont="1" applyFill="1" applyAlignment="1" applyProtection="1">
      <alignment horizontal="left" vertical="top"/>
    </xf>
    <xf numFmtId="0" fontId="27" fillId="7" borderId="0" xfId="0" applyFont="1" applyFill="1" applyAlignment="1" applyProtection="1">
      <alignment horizontal="left" vertical="top" wrapText="1"/>
    </xf>
    <xf numFmtId="0" fontId="22" fillId="7" borderId="0" xfId="0" applyFont="1" applyFill="1" applyAlignment="1" applyProtection="1">
      <alignment vertical="top"/>
    </xf>
    <xf numFmtId="4" fontId="22" fillId="7" borderId="0" xfId="0" applyNumberFormat="1" applyFont="1" applyFill="1" applyAlignment="1" applyProtection="1">
      <alignment horizontal="center" vertical="top"/>
    </xf>
    <xf numFmtId="49" fontId="25" fillId="7" borderId="0" xfId="0" applyNumberFormat="1" applyFont="1" applyFill="1" applyAlignment="1" applyProtection="1">
      <alignment horizontal="left" vertical="top"/>
    </xf>
    <xf numFmtId="0" fontId="25" fillId="7" borderId="0" xfId="0" applyFont="1" applyFill="1" applyAlignment="1" applyProtection="1">
      <alignment horizontal="left" vertical="top" wrapText="1"/>
    </xf>
    <xf numFmtId="1" fontId="26" fillId="7" borderId="0" xfId="0" applyNumberFormat="1" applyFont="1" applyFill="1" applyAlignment="1" applyProtection="1">
      <alignment horizontal="center" vertical="top"/>
    </xf>
    <xf numFmtId="4" fontId="26" fillId="7" borderId="0" xfId="0" applyNumberFormat="1" applyFont="1" applyFill="1" applyAlignment="1" applyProtection="1">
      <alignment horizontal="center" vertical="top"/>
    </xf>
    <xf numFmtId="49" fontId="25" fillId="7" borderId="0" xfId="0" applyNumberFormat="1" applyFont="1" applyFill="1" applyAlignment="1">
      <alignment horizontal="right" vertical="top"/>
    </xf>
    <xf numFmtId="1" fontId="25" fillId="7" borderId="0" xfId="0" applyNumberFormat="1" applyFont="1" applyFill="1" applyAlignment="1">
      <alignment horizontal="left" vertical="top"/>
    </xf>
    <xf numFmtId="0" fontId="25" fillId="7" borderId="0" xfId="0" applyFont="1" applyFill="1" applyAlignment="1">
      <alignment horizontal="left" vertical="top"/>
    </xf>
    <xf numFmtId="0" fontId="25" fillId="7" borderId="0" xfId="0" applyFont="1" applyFill="1" applyAlignment="1">
      <alignment horizontal="left" vertical="top" wrapText="1"/>
    </xf>
    <xf numFmtId="1" fontId="26" fillId="7" borderId="0" xfId="0" applyNumberFormat="1" applyFont="1" applyFill="1" applyAlignment="1">
      <alignment horizontal="center" vertical="top"/>
    </xf>
    <xf numFmtId="4" fontId="26" fillId="7" borderId="0" xfId="0" applyNumberFormat="1" applyFont="1" applyFill="1" applyAlignment="1">
      <alignment horizontal="center" vertical="top"/>
    </xf>
    <xf numFmtId="2" fontId="26" fillId="7" borderId="0" xfId="0" applyNumberFormat="1" applyFont="1" applyFill="1" applyBorder="1" applyAlignment="1" applyProtection="1">
      <alignment horizontal="center" vertical="top"/>
    </xf>
    <xf numFmtId="49" fontId="25" fillId="7" borderId="0" xfId="0" applyNumberFormat="1" applyFont="1" applyFill="1" applyAlignment="1" applyProtection="1">
      <alignment horizontal="right" vertical="top"/>
    </xf>
    <xf numFmtId="1" fontId="25" fillId="7" borderId="0" xfId="0" applyNumberFormat="1" applyFont="1" applyFill="1" applyAlignment="1" applyProtection="1">
      <alignment horizontal="left" vertical="top"/>
    </xf>
    <xf numFmtId="0" fontId="25" fillId="7" borderId="0" xfId="0" applyFont="1" applyFill="1" applyAlignment="1" applyProtection="1">
      <alignment horizontal="left" vertical="top"/>
    </xf>
    <xf numFmtId="0" fontId="25" fillId="7" borderId="0" xfId="0" applyNumberFormat="1" applyFont="1" applyFill="1" applyBorder="1" applyAlignment="1" applyProtection="1">
      <alignment horizontal="right" vertical="top"/>
    </xf>
    <xf numFmtId="1" fontId="25" fillId="7" borderId="0" xfId="0" applyNumberFormat="1" applyFont="1" applyFill="1" applyBorder="1" applyAlignment="1" applyProtection="1">
      <alignment horizontal="left" vertical="top"/>
    </xf>
    <xf numFmtId="49" fontId="25" fillId="7" borderId="0" xfId="0" applyNumberFormat="1" applyFont="1" applyFill="1" applyBorder="1" applyAlignment="1" applyProtection="1">
      <alignment horizontal="left" vertical="top"/>
    </xf>
    <xf numFmtId="1" fontId="26" fillId="7" borderId="0" xfId="0" applyNumberFormat="1" applyFont="1" applyFill="1" applyBorder="1" applyAlignment="1" applyProtection="1">
      <alignment horizontal="center" vertical="top"/>
    </xf>
    <xf numFmtId="0" fontId="25" fillId="7" borderId="0" xfId="0" applyNumberFormat="1" applyFont="1" applyFill="1" applyBorder="1" applyAlignment="1" applyProtection="1">
      <alignment horizontal="left" vertical="top"/>
    </xf>
    <xf numFmtId="0" fontId="60" fillId="5" borderId="0" xfId="15" applyFont="1" applyFill="1" applyAlignment="1" applyProtection="1">
      <alignment vertical="center" wrapText="1"/>
    </xf>
    <xf numFmtId="0" fontId="54" fillId="0" borderId="0" xfId="15" applyAlignment="1" applyProtection="1">
      <alignment vertical="center" wrapText="1"/>
    </xf>
    <xf numFmtId="0" fontId="32"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top" wrapText="1"/>
    </xf>
    <xf numFmtId="0" fontId="25" fillId="0" borderId="0" xfId="0" applyFont="1" applyFill="1" applyBorder="1" applyAlignment="1">
      <alignment horizontal="center" vertical="top" wrapText="1"/>
    </xf>
    <xf numFmtId="0" fontId="35" fillId="0" borderId="0" xfId="15" applyFont="1" applyAlignment="1">
      <alignment vertical="top" wrapText="1"/>
    </xf>
    <xf numFmtId="2" fontId="35" fillId="0" borderId="0" xfId="17" applyNumberFormat="1" applyFont="1" applyAlignment="1">
      <alignment vertical="top" wrapText="1"/>
    </xf>
    <xf numFmtId="49" fontId="35" fillId="0" borderId="0" xfId="15" applyNumberFormat="1" applyFont="1" applyAlignment="1">
      <alignment wrapText="1"/>
    </xf>
    <xf numFmtId="49" fontId="35" fillId="0" borderId="0" xfId="15" applyNumberFormat="1" applyFont="1" applyAlignment="1">
      <alignment vertical="top" wrapText="1"/>
    </xf>
    <xf numFmtId="0" fontId="13" fillId="0" borderId="1" xfId="0" applyFont="1" applyBorder="1" applyAlignment="1" applyProtection="1">
      <alignment horizontal="center" vertical="top" wrapText="1"/>
    </xf>
    <xf numFmtId="0" fontId="31" fillId="0" borderId="0" xfId="10" applyFont="1" applyFill="1" applyBorder="1" applyAlignment="1" applyProtection="1">
      <alignment vertical="top" wrapText="1"/>
    </xf>
    <xf numFmtId="4" fontId="37" fillId="0" borderId="10" xfId="0" applyNumberFormat="1" applyFont="1" applyFill="1" applyBorder="1" applyAlignment="1" applyProtection="1">
      <alignment horizontal="center" vertical="top"/>
    </xf>
    <xf numFmtId="0" fontId="24" fillId="0" borderId="0" xfId="3" applyFont="1" applyFill="1" applyAlignment="1" applyProtection="1">
      <alignment horizontal="center" vertical="top" wrapText="1"/>
    </xf>
    <xf numFmtId="0" fontId="31" fillId="0" borderId="0" xfId="3" applyFont="1" applyFill="1" applyBorder="1" applyAlignment="1" applyProtection="1">
      <alignment horizontal="center" vertical="top" wrapText="1"/>
    </xf>
    <xf numFmtId="0" fontId="31" fillId="0" borderId="0" xfId="3" applyFont="1" applyFill="1" applyBorder="1" applyAlignment="1" applyProtection="1">
      <alignment horizontal="center" wrapText="1"/>
    </xf>
    <xf numFmtId="4" fontId="31" fillId="0" borderId="0" xfId="3" applyNumberFormat="1" applyFont="1" applyFill="1" applyBorder="1" applyAlignment="1" applyProtection="1">
      <alignment horizontal="center" wrapText="1"/>
    </xf>
    <xf numFmtId="0" fontId="31" fillId="0" borderId="0" xfId="0" applyFont="1" applyFill="1" applyAlignment="1" applyProtection="1">
      <alignment horizontal="center" vertical="top"/>
    </xf>
    <xf numFmtId="0" fontId="31" fillId="0" borderId="0" xfId="0" applyFont="1" applyFill="1" applyAlignment="1" applyProtection="1">
      <alignment horizontal="left" vertical="justify"/>
    </xf>
    <xf numFmtId="2" fontId="31" fillId="0" borderId="0" xfId="0" applyNumberFormat="1" applyFont="1" applyFill="1" applyAlignment="1" applyProtection="1">
      <alignment horizontal="center"/>
    </xf>
    <xf numFmtId="4" fontId="31" fillId="0" borderId="0" xfId="0" applyNumberFormat="1" applyFont="1" applyFill="1" applyAlignment="1" applyProtection="1">
      <alignment horizontal="center"/>
    </xf>
    <xf numFmtId="0" fontId="0" fillId="0" borderId="0" xfId="0" applyNumberFormat="1" applyAlignment="1" applyProtection="1">
      <alignment horizontal="left" wrapText="1"/>
    </xf>
    <xf numFmtId="0" fontId="31" fillId="0" borderId="0" xfId="12" applyFill="1" applyAlignment="1" applyProtection="1">
      <alignment horizontal="left" vertical="top" wrapText="1"/>
    </xf>
    <xf numFmtId="0" fontId="31" fillId="0" borderId="0" xfId="0" applyFont="1" applyAlignment="1" applyProtection="1">
      <alignment horizontal="left" vertical="top" wrapText="1"/>
    </xf>
    <xf numFmtId="0" fontId="31" fillId="0" borderId="0" xfId="0" applyFont="1" applyFill="1" applyProtection="1"/>
    <xf numFmtId="0" fontId="31" fillId="0" borderId="0" xfId="0" applyFont="1" applyFill="1" applyAlignment="1" applyProtection="1">
      <alignment horizontal="center"/>
    </xf>
    <xf numFmtId="49" fontId="31" fillId="0" borderId="0" xfId="0" applyNumberFormat="1" applyFont="1" applyAlignment="1" applyProtection="1">
      <alignment horizontal="center" vertical="top"/>
    </xf>
    <xf numFmtId="0" fontId="31" fillId="0" borderId="0" xfId="0" applyFont="1" applyFill="1" applyAlignment="1" applyProtection="1">
      <alignment vertical="top"/>
    </xf>
    <xf numFmtId="4" fontId="47" fillId="0" borderId="0" xfId="0" applyNumberFormat="1" applyFont="1" applyFill="1" applyAlignment="1" applyProtection="1">
      <alignment horizontal="center"/>
    </xf>
    <xf numFmtId="0" fontId="25" fillId="0" borderId="0" xfId="0" applyFont="1" applyAlignment="1" applyProtection="1">
      <alignment horizontal="left" vertical="top"/>
    </xf>
    <xf numFmtId="0" fontId="25" fillId="0" borderId="0" xfId="0" applyFont="1" applyAlignment="1" applyProtection="1">
      <alignment horizontal="left" vertical="top" wrapText="1"/>
    </xf>
    <xf numFmtId="1" fontId="26" fillId="0" borderId="0" xfId="0" applyNumberFormat="1" applyFont="1" applyAlignment="1" applyProtection="1">
      <alignment horizontal="center" vertical="top"/>
    </xf>
    <xf numFmtId="49" fontId="25" fillId="0" borderId="0" xfId="0" applyNumberFormat="1" applyFont="1" applyAlignment="1" applyProtection="1">
      <alignment horizontal="left" vertical="top"/>
    </xf>
    <xf numFmtId="0" fontId="25" fillId="0" borderId="0" xfId="10" applyFont="1" applyAlignment="1" applyProtection="1">
      <alignment vertical="top" wrapText="1"/>
    </xf>
    <xf numFmtId="0" fontId="35" fillId="0" borderId="0" xfId="10" applyFont="1" applyFill="1" applyBorder="1" applyAlignment="1" applyProtection="1">
      <alignment horizontal="justify" vertical="top" wrapText="1"/>
    </xf>
    <xf numFmtId="2" fontId="35" fillId="0" borderId="0" xfId="0" applyNumberFormat="1" applyFont="1" applyFill="1" applyAlignment="1" applyProtection="1">
      <alignment vertical="top" wrapText="1"/>
    </xf>
    <xf numFmtId="1" fontId="45" fillId="0" borderId="0" xfId="0" applyNumberFormat="1" applyFont="1" applyFill="1" applyBorder="1" applyAlignment="1" applyProtection="1">
      <alignment horizontal="center" vertical="top"/>
    </xf>
    <xf numFmtId="4" fontId="45" fillId="0" borderId="0" xfId="0" applyNumberFormat="1" applyFont="1" applyFill="1" applyBorder="1" applyAlignment="1" applyProtection="1">
      <alignment horizontal="center" vertical="top"/>
    </xf>
    <xf numFmtId="49" fontId="35" fillId="0" borderId="0" xfId="0" quotePrefix="1" applyNumberFormat="1" applyFont="1" applyFill="1" applyAlignment="1" applyProtection="1">
      <alignment vertical="top" wrapText="1"/>
    </xf>
    <xf numFmtId="49" fontId="35" fillId="0" borderId="0" xfId="0" applyNumberFormat="1" applyFont="1" applyFill="1" applyAlignment="1" applyProtection="1">
      <alignment horizontal="left" vertical="top" wrapText="1"/>
    </xf>
    <xf numFmtId="2" fontId="43" fillId="0" borderId="0" xfId="0" applyNumberFormat="1" applyFont="1" applyFill="1" applyAlignment="1" applyProtection="1">
      <alignment vertical="top" wrapText="1"/>
    </xf>
    <xf numFmtId="49" fontId="43" fillId="0" borderId="0" xfId="0" quotePrefix="1" applyNumberFormat="1" applyFont="1" applyFill="1" applyAlignment="1" applyProtection="1">
      <alignment vertical="top" wrapText="1"/>
    </xf>
    <xf numFmtId="4" fontId="24" fillId="0" borderId="0" xfId="0" applyNumberFormat="1" applyFont="1" applyFill="1" applyBorder="1" applyAlignment="1" applyProtection="1">
      <alignment horizontal="center" vertical="top"/>
    </xf>
    <xf numFmtId="49" fontId="43" fillId="0" borderId="0" xfId="0" applyNumberFormat="1" applyFont="1" applyFill="1" applyAlignment="1" applyProtection="1">
      <alignment horizontal="left" vertical="top" wrapText="1"/>
    </xf>
    <xf numFmtId="0" fontId="45" fillId="0" borderId="0" xfId="0" applyNumberFormat="1" applyFont="1" applyFill="1" applyBorder="1" applyAlignment="1" applyProtection="1">
      <alignment horizontal="center" vertical="top"/>
    </xf>
    <xf numFmtId="4" fontId="45" fillId="0" borderId="0" xfId="0" applyNumberFormat="1" applyFont="1" applyBorder="1" applyAlignment="1" applyProtection="1">
      <alignment horizontal="center" vertical="top"/>
    </xf>
    <xf numFmtId="0" fontId="35" fillId="0" borderId="0" xfId="0" applyNumberFormat="1" applyFont="1" applyFill="1" applyBorder="1" applyAlignment="1" applyProtection="1">
      <alignment horizontal="left" vertical="top" wrapText="1"/>
    </xf>
    <xf numFmtId="0" fontId="49" fillId="0" borderId="0" xfId="0" applyNumberFormat="1" applyFont="1" applyFill="1" applyBorder="1" applyAlignment="1" applyProtection="1">
      <alignment horizontal="left" vertical="top" wrapText="1"/>
    </xf>
    <xf numFmtId="0" fontId="34" fillId="0" borderId="0" xfId="0" applyFont="1" applyAlignment="1" applyProtection="1">
      <alignment horizontal="left" vertical="top" wrapText="1"/>
    </xf>
    <xf numFmtId="4" fontId="35" fillId="0" borderId="0" xfId="0" applyNumberFormat="1" applyFont="1" applyBorder="1" applyAlignment="1" applyProtection="1">
      <alignment horizontal="center" vertical="top"/>
    </xf>
    <xf numFmtId="0" fontId="34" fillId="0" borderId="0" xfId="0" applyFont="1" applyFill="1" applyBorder="1" applyAlignment="1" applyProtection="1">
      <alignment horizontal="left" vertical="top" wrapText="1"/>
    </xf>
    <xf numFmtId="0" fontId="35" fillId="0" borderId="0" xfId="0" applyFont="1" applyFill="1" applyBorder="1" applyAlignment="1" applyProtection="1">
      <alignment horizontal="left" vertical="top" wrapText="1"/>
    </xf>
    <xf numFmtId="4" fontId="31" fillId="0" borderId="0" xfId="0" applyNumberFormat="1" applyFont="1" applyFill="1" applyBorder="1" applyAlignment="1" applyProtection="1">
      <alignment vertical="top"/>
    </xf>
    <xf numFmtId="4" fontId="45" fillId="4" borderId="0" xfId="0" applyNumberFormat="1" applyFont="1" applyFill="1" applyBorder="1" applyAlignment="1" applyProtection="1">
      <alignment horizontal="center" vertical="top"/>
    </xf>
    <xf numFmtId="4" fontId="25" fillId="0" borderId="0" xfId="0" applyNumberFormat="1" applyFont="1" applyFill="1" applyBorder="1" applyAlignment="1" applyProtection="1">
      <alignment vertical="top"/>
    </xf>
    <xf numFmtId="49" fontId="34" fillId="0" borderId="0" xfId="0" applyNumberFormat="1" applyFont="1" applyFill="1" applyAlignment="1" applyProtection="1">
      <alignment vertical="top" wrapText="1"/>
    </xf>
    <xf numFmtId="0" fontId="25" fillId="0" borderId="0" xfId="0" applyFont="1" applyFill="1" applyBorder="1" applyAlignment="1" applyProtection="1">
      <alignment vertical="top" wrapText="1"/>
    </xf>
    <xf numFmtId="4" fontId="25" fillId="0" borderId="0" xfId="0" applyNumberFormat="1" applyFont="1" applyFill="1" applyAlignment="1" applyProtection="1">
      <alignment vertical="top"/>
    </xf>
  </cellXfs>
  <cellStyles count="18">
    <cellStyle name="Navadno" xfId="0" builtinId="0"/>
    <cellStyle name="Navadno 17" xfId="1" xr:uid="{00000000-0005-0000-0000-000001000000}"/>
    <cellStyle name="Navadno 18" xfId="2" xr:uid="{00000000-0005-0000-0000-000002000000}"/>
    <cellStyle name="Navadno 2" xfId="3" xr:uid="{00000000-0005-0000-0000-000003000000}"/>
    <cellStyle name="Navadno 2 2" xfId="4" xr:uid="{00000000-0005-0000-0000-000004000000}"/>
    <cellStyle name="Navadno 24" xfId="5" xr:uid="{00000000-0005-0000-0000-000005000000}"/>
    <cellStyle name="Navadno 3" xfId="15" xr:uid="{A836C04B-21B8-4BE0-A5BB-F5A5F8FC2680}"/>
    <cellStyle name="Navadno_3.začasna za manjo" xfId="17" xr:uid="{AE45CAFC-F56D-46E8-AEE4-65F3EFBC6D2C}"/>
    <cellStyle name="Navadno_Jerancic_POPIS_KANALIZACIJA" xfId="12" xr:uid="{00000000-0005-0000-0000-000007000000}"/>
    <cellStyle name="Navadno_Prazen predračun za HP" xfId="10" xr:uid="{00000000-0005-0000-0000-000008000000}"/>
    <cellStyle name="Normal 3" xfId="6" xr:uid="{00000000-0005-0000-0000-000009000000}"/>
    <cellStyle name="Normal_N36023 (2)" xfId="7" xr:uid="{00000000-0005-0000-0000-00000A000000}"/>
    <cellStyle name="Normal_PL_SD" xfId="8" xr:uid="{00000000-0005-0000-0000-00000B000000}"/>
    <cellStyle name="Valuta" xfId="9" builtinId="4"/>
    <cellStyle name="Valuta 2" xfId="13" xr:uid="{00000000-0005-0000-0000-00000E000000}"/>
    <cellStyle name="Valuta 2 2" xfId="14" xr:uid="{00000000-0005-0000-0000-00000F000000}"/>
    <cellStyle name="Valuta 3" xfId="11" xr:uid="{00000000-0005-0000-0000-000010000000}"/>
    <cellStyle name="Vejica 2" xfId="16" xr:uid="{ED58F7CB-790A-49AC-BD94-FE26A94FD49B}"/>
  </cellStyles>
  <dxfs count="1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CCC"/>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2162175</xdr:colOff>
      <xdr:row>119</xdr:row>
      <xdr:rowOff>0</xdr:rowOff>
    </xdr:from>
    <xdr:to>
      <xdr:col>3</xdr:col>
      <xdr:colOff>2238375</xdr:colOff>
      <xdr:row>129</xdr:row>
      <xdr:rowOff>118110</xdr:rowOff>
    </xdr:to>
    <xdr:sp macro="" textlink="">
      <xdr:nvSpPr>
        <xdr:cNvPr id="2" name="Text Box 26">
          <a:extLst>
            <a:ext uri="{FF2B5EF4-FFF2-40B4-BE49-F238E27FC236}">
              <a16:creationId xmlns:a16="http://schemas.microsoft.com/office/drawing/2014/main" id="{00000000-0008-0000-0C00-00000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 name="Text Box 27">
          <a:extLst>
            <a:ext uri="{FF2B5EF4-FFF2-40B4-BE49-F238E27FC236}">
              <a16:creationId xmlns:a16="http://schemas.microsoft.com/office/drawing/2014/main" id="{00000000-0008-0000-0C00-00000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 name="Text Box 28">
          <a:extLst>
            <a:ext uri="{FF2B5EF4-FFF2-40B4-BE49-F238E27FC236}">
              <a16:creationId xmlns:a16="http://schemas.microsoft.com/office/drawing/2014/main" id="{00000000-0008-0000-0C00-00000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 name="Text Box 29">
          <a:extLst>
            <a:ext uri="{FF2B5EF4-FFF2-40B4-BE49-F238E27FC236}">
              <a16:creationId xmlns:a16="http://schemas.microsoft.com/office/drawing/2014/main" id="{00000000-0008-0000-0C00-00000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 name="Text Box 30">
          <a:extLst>
            <a:ext uri="{FF2B5EF4-FFF2-40B4-BE49-F238E27FC236}">
              <a16:creationId xmlns:a16="http://schemas.microsoft.com/office/drawing/2014/main" id="{00000000-0008-0000-0C00-00000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 name="Text Box 31">
          <a:extLst>
            <a:ext uri="{FF2B5EF4-FFF2-40B4-BE49-F238E27FC236}">
              <a16:creationId xmlns:a16="http://schemas.microsoft.com/office/drawing/2014/main" id="{00000000-0008-0000-0C00-00000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 name="Text Box 32">
          <a:extLst>
            <a:ext uri="{FF2B5EF4-FFF2-40B4-BE49-F238E27FC236}">
              <a16:creationId xmlns:a16="http://schemas.microsoft.com/office/drawing/2014/main" id="{00000000-0008-0000-0C00-00000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9" name="Text Box 33">
          <a:extLst>
            <a:ext uri="{FF2B5EF4-FFF2-40B4-BE49-F238E27FC236}">
              <a16:creationId xmlns:a16="http://schemas.microsoft.com/office/drawing/2014/main" id="{00000000-0008-0000-0C00-00000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0" name="Text Box 34">
          <a:extLst>
            <a:ext uri="{FF2B5EF4-FFF2-40B4-BE49-F238E27FC236}">
              <a16:creationId xmlns:a16="http://schemas.microsoft.com/office/drawing/2014/main" id="{00000000-0008-0000-0C00-00000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1" name="Text Box 35">
          <a:extLst>
            <a:ext uri="{FF2B5EF4-FFF2-40B4-BE49-F238E27FC236}">
              <a16:creationId xmlns:a16="http://schemas.microsoft.com/office/drawing/2014/main" id="{00000000-0008-0000-0C00-00000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2" name="Text Box 36">
          <a:extLst>
            <a:ext uri="{FF2B5EF4-FFF2-40B4-BE49-F238E27FC236}">
              <a16:creationId xmlns:a16="http://schemas.microsoft.com/office/drawing/2014/main" id="{00000000-0008-0000-0C00-00000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3" name="Text Box 37">
          <a:extLst>
            <a:ext uri="{FF2B5EF4-FFF2-40B4-BE49-F238E27FC236}">
              <a16:creationId xmlns:a16="http://schemas.microsoft.com/office/drawing/2014/main" id="{00000000-0008-0000-0C00-00000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4" name="Text Box 38">
          <a:extLst>
            <a:ext uri="{FF2B5EF4-FFF2-40B4-BE49-F238E27FC236}">
              <a16:creationId xmlns:a16="http://schemas.microsoft.com/office/drawing/2014/main" id="{00000000-0008-0000-0C00-00000E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5" name="Text Box 39">
          <a:extLst>
            <a:ext uri="{FF2B5EF4-FFF2-40B4-BE49-F238E27FC236}">
              <a16:creationId xmlns:a16="http://schemas.microsoft.com/office/drawing/2014/main" id="{00000000-0008-0000-0C00-00000F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6" name="Text Box 40">
          <a:extLst>
            <a:ext uri="{FF2B5EF4-FFF2-40B4-BE49-F238E27FC236}">
              <a16:creationId xmlns:a16="http://schemas.microsoft.com/office/drawing/2014/main" id="{00000000-0008-0000-0C00-000010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7" name="Text Box 41">
          <a:extLst>
            <a:ext uri="{FF2B5EF4-FFF2-40B4-BE49-F238E27FC236}">
              <a16:creationId xmlns:a16="http://schemas.microsoft.com/office/drawing/2014/main" id="{00000000-0008-0000-0C00-000011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8" name="Text Box 42">
          <a:extLst>
            <a:ext uri="{FF2B5EF4-FFF2-40B4-BE49-F238E27FC236}">
              <a16:creationId xmlns:a16="http://schemas.microsoft.com/office/drawing/2014/main" id="{00000000-0008-0000-0C00-00001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9" name="Text Box 43">
          <a:extLst>
            <a:ext uri="{FF2B5EF4-FFF2-40B4-BE49-F238E27FC236}">
              <a16:creationId xmlns:a16="http://schemas.microsoft.com/office/drawing/2014/main" id="{00000000-0008-0000-0C00-00001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0" name="Text Box 44">
          <a:extLst>
            <a:ext uri="{FF2B5EF4-FFF2-40B4-BE49-F238E27FC236}">
              <a16:creationId xmlns:a16="http://schemas.microsoft.com/office/drawing/2014/main" id="{00000000-0008-0000-0C00-00001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1" name="Text Box 45">
          <a:extLst>
            <a:ext uri="{FF2B5EF4-FFF2-40B4-BE49-F238E27FC236}">
              <a16:creationId xmlns:a16="http://schemas.microsoft.com/office/drawing/2014/main" id="{00000000-0008-0000-0C00-00001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2" name="Text Box 46">
          <a:extLst>
            <a:ext uri="{FF2B5EF4-FFF2-40B4-BE49-F238E27FC236}">
              <a16:creationId xmlns:a16="http://schemas.microsoft.com/office/drawing/2014/main" id="{00000000-0008-0000-0C00-00001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3" name="Text Box 47">
          <a:extLst>
            <a:ext uri="{FF2B5EF4-FFF2-40B4-BE49-F238E27FC236}">
              <a16:creationId xmlns:a16="http://schemas.microsoft.com/office/drawing/2014/main" id="{00000000-0008-0000-0C00-00001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4" name="Text Box 49">
          <a:extLst>
            <a:ext uri="{FF2B5EF4-FFF2-40B4-BE49-F238E27FC236}">
              <a16:creationId xmlns:a16="http://schemas.microsoft.com/office/drawing/2014/main" id="{00000000-0008-0000-0C00-00001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5" name="Text Box 50">
          <a:extLst>
            <a:ext uri="{FF2B5EF4-FFF2-40B4-BE49-F238E27FC236}">
              <a16:creationId xmlns:a16="http://schemas.microsoft.com/office/drawing/2014/main" id="{00000000-0008-0000-0C00-00001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6" name="Text Box 51">
          <a:extLst>
            <a:ext uri="{FF2B5EF4-FFF2-40B4-BE49-F238E27FC236}">
              <a16:creationId xmlns:a16="http://schemas.microsoft.com/office/drawing/2014/main" id="{00000000-0008-0000-0C00-00001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7" name="Text Box 52">
          <a:extLst>
            <a:ext uri="{FF2B5EF4-FFF2-40B4-BE49-F238E27FC236}">
              <a16:creationId xmlns:a16="http://schemas.microsoft.com/office/drawing/2014/main" id="{00000000-0008-0000-0C00-00001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8" name="Text Box 53">
          <a:extLst>
            <a:ext uri="{FF2B5EF4-FFF2-40B4-BE49-F238E27FC236}">
              <a16:creationId xmlns:a16="http://schemas.microsoft.com/office/drawing/2014/main" id="{00000000-0008-0000-0C00-00001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9" name="Text Box 54">
          <a:extLst>
            <a:ext uri="{FF2B5EF4-FFF2-40B4-BE49-F238E27FC236}">
              <a16:creationId xmlns:a16="http://schemas.microsoft.com/office/drawing/2014/main" id="{00000000-0008-0000-0C00-00001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0" name="Text Box 55">
          <a:extLst>
            <a:ext uri="{FF2B5EF4-FFF2-40B4-BE49-F238E27FC236}">
              <a16:creationId xmlns:a16="http://schemas.microsoft.com/office/drawing/2014/main" id="{00000000-0008-0000-0C00-00001E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1" name="Text Box 56">
          <a:extLst>
            <a:ext uri="{FF2B5EF4-FFF2-40B4-BE49-F238E27FC236}">
              <a16:creationId xmlns:a16="http://schemas.microsoft.com/office/drawing/2014/main" id="{00000000-0008-0000-0C00-00001F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2" name="Text Box 57">
          <a:extLst>
            <a:ext uri="{FF2B5EF4-FFF2-40B4-BE49-F238E27FC236}">
              <a16:creationId xmlns:a16="http://schemas.microsoft.com/office/drawing/2014/main" id="{00000000-0008-0000-0C00-000020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3" name="Text Box 58">
          <a:extLst>
            <a:ext uri="{FF2B5EF4-FFF2-40B4-BE49-F238E27FC236}">
              <a16:creationId xmlns:a16="http://schemas.microsoft.com/office/drawing/2014/main" id="{00000000-0008-0000-0C00-000021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4" name="Text Box 59">
          <a:extLst>
            <a:ext uri="{FF2B5EF4-FFF2-40B4-BE49-F238E27FC236}">
              <a16:creationId xmlns:a16="http://schemas.microsoft.com/office/drawing/2014/main" id="{00000000-0008-0000-0C00-00002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5" name="Text Box 60">
          <a:extLst>
            <a:ext uri="{FF2B5EF4-FFF2-40B4-BE49-F238E27FC236}">
              <a16:creationId xmlns:a16="http://schemas.microsoft.com/office/drawing/2014/main" id="{00000000-0008-0000-0C00-00002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6" name="Text Box 61">
          <a:extLst>
            <a:ext uri="{FF2B5EF4-FFF2-40B4-BE49-F238E27FC236}">
              <a16:creationId xmlns:a16="http://schemas.microsoft.com/office/drawing/2014/main" id="{00000000-0008-0000-0C00-00002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7" name="Text Box 62">
          <a:extLst>
            <a:ext uri="{FF2B5EF4-FFF2-40B4-BE49-F238E27FC236}">
              <a16:creationId xmlns:a16="http://schemas.microsoft.com/office/drawing/2014/main" id="{00000000-0008-0000-0C00-00002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8" name="Text Box 63">
          <a:extLst>
            <a:ext uri="{FF2B5EF4-FFF2-40B4-BE49-F238E27FC236}">
              <a16:creationId xmlns:a16="http://schemas.microsoft.com/office/drawing/2014/main" id="{00000000-0008-0000-0C00-00002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9" name="Text Box 64">
          <a:extLst>
            <a:ext uri="{FF2B5EF4-FFF2-40B4-BE49-F238E27FC236}">
              <a16:creationId xmlns:a16="http://schemas.microsoft.com/office/drawing/2014/main" id="{00000000-0008-0000-0C00-00002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0" name="Text Box 65">
          <a:extLst>
            <a:ext uri="{FF2B5EF4-FFF2-40B4-BE49-F238E27FC236}">
              <a16:creationId xmlns:a16="http://schemas.microsoft.com/office/drawing/2014/main" id="{00000000-0008-0000-0C00-00002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1" name="Text Box 66">
          <a:extLst>
            <a:ext uri="{FF2B5EF4-FFF2-40B4-BE49-F238E27FC236}">
              <a16:creationId xmlns:a16="http://schemas.microsoft.com/office/drawing/2014/main" id="{00000000-0008-0000-0C00-00002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2" name="Text Box 67">
          <a:extLst>
            <a:ext uri="{FF2B5EF4-FFF2-40B4-BE49-F238E27FC236}">
              <a16:creationId xmlns:a16="http://schemas.microsoft.com/office/drawing/2014/main" id="{00000000-0008-0000-0C00-00002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3" name="Text Box 68">
          <a:extLst>
            <a:ext uri="{FF2B5EF4-FFF2-40B4-BE49-F238E27FC236}">
              <a16:creationId xmlns:a16="http://schemas.microsoft.com/office/drawing/2014/main" id="{00000000-0008-0000-0C00-00002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4" name="Text Box 69">
          <a:extLst>
            <a:ext uri="{FF2B5EF4-FFF2-40B4-BE49-F238E27FC236}">
              <a16:creationId xmlns:a16="http://schemas.microsoft.com/office/drawing/2014/main" id="{00000000-0008-0000-0C00-00002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5" name="Text Box 70">
          <a:extLst>
            <a:ext uri="{FF2B5EF4-FFF2-40B4-BE49-F238E27FC236}">
              <a16:creationId xmlns:a16="http://schemas.microsoft.com/office/drawing/2014/main" id="{00000000-0008-0000-0C00-00002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6" name="Text Box 71">
          <a:extLst>
            <a:ext uri="{FF2B5EF4-FFF2-40B4-BE49-F238E27FC236}">
              <a16:creationId xmlns:a16="http://schemas.microsoft.com/office/drawing/2014/main" id="{00000000-0008-0000-0C00-00002E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7" name="Text Box 72">
          <a:extLst>
            <a:ext uri="{FF2B5EF4-FFF2-40B4-BE49-F238E27FC236}">
              <a16:creationId xmlns:a16="http://schemas.microsoft.com/office/drawing/2014/main" id="{00000000-0008-0000-0C00-00002F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8" name="Text Box 73">
          <a:extLst>
            <a:ext uri="{FF2B5EF4-FFF2-40B4-BE49-F238E27FC236}">
              <a16:creationId xmlns:a16="http://schemas.microsoft.com/office/drawing/2014/main" id="{00000000-0008-0000-0C00-000030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9" name="Text Box 74">
          <a:extLst>
            <a:ext uri="{FF2B5EF4-FFF2-40B4-BE49-F238E27FC236}">
              <a16:creationId xmlns:a16="http://schemas.microsoft.com/office/drawing/2014/main" id="{00000000-0008-0000-0C00-000031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0" name="Text Box 75">
          <a:extLst>
            <a:ext uri="{FF2B5EF4-FFF2-40B4-BE49-F238E27FC236}">
              <a16:creationId xmlns:a16="http://schemas.microsoft.com/office/drawing/2014/main" id="{00000000-0008-0000-0C00-00003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1" name="Text Box 76">
          <a:extLst>
            <a:ext uri="{FF2B5EF4-FFF2-40B4-BE49-F238E27FC236}">
              <a16:creationId xmlns:a16="http://schemas.microsoft.com/office/drawing/2014/main" id="{00000000-0008-0000-0C00-00003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2" name="Text Box 77">
          <a:extLst>
            <a:ext uri="{FF2B5EF4-FFF2-40B4-BE49-F238E27FC236}">
              <a16:creationId xmlns:a16="http://schemas.microsoft.com/office/drawing/2014/main" id="{00000000-0008-0000-0C00-00003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3" name="Text Box 78">
          <a:extLst>
            <a:ext uri="{FF2B5EF4-FFF2-40B4-BE49-F238E27FC236}">
              <a16:creationId xmlns:a16="http://schemas.microsoft.com/office/drawing/2014/main" id="{00000000-0008-0000-0C00-00003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4" name="Text Box 79">
          <a:extLst>
            <a:ext uri="{FF2B5EF4-FFF2-40B4-BE49-F238E27FC236}">
              <a16:creationId xmlns:a16="http://schemas.microsoft.com/office/drawing/2014/main" id="{00000000-0008-0000-0C00-00003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5" name="Text Box 80">
          <a:extLst>
            <a:ext uri="{FF2B5EF4-FFF2-40B4-BE49-F238E27FC236}">
              <a16:creationId xmlns:a16="http://schemas.microsoft.com/office/drawing/2014/main" id="{00000000-0008-0000-0C00-00003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6" name="Text Box 81">
          <a:extLst>
            <a:ext uri="{FF2B5EF4-FFF2-40B4-BE49-F238E27FC236}">
              <a16:creationId xmlns:a16="http://schemas.microsoft.com/office/drawing/2014/main" id="{00000000-0008-0000-0C00-00003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7" name="Text Box 82">
          <a:extLst>
            <a:ext uri="{FF2B5EF4-FFF2-40B4-BE49-F238E27FC236}">
              <a16:creationId xmlns:a16="http://schemas.microsoft.com/office/drawing/2014/main" id="{00000000-0008-0000-0C00-00003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8" name="Text Box 83">
          <a:extLst>
            <a:ext uri="{FF2B5EF4-FFF2-40B4-BE49-F238E27FC236}">
              <a16:creationId xmlns:a16="http://schemas.microsoft.com/office/drawing/2014/main" id="{00000000-0008-0000-0C00-00003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9" name="Text Box 84">
          <a:extLst>
            <a:ext uri="{FF2B5EF4-FFF2-40B4-BE49-F238E27FC236}">
              <a16:creationId xmlns:a16="http://schemas.microsoft.com/office/drawing/2014/main" id="{00000000-0008-0000-0C00-00003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0" name="Text Box 85">
          <a:extLst>
            <a:ext uri="{FF2B5EF4-FFF2-40B4-BE49-F238E27FC236}">
              <a16:creationId xmlns:a16="http://schemas.microsoft.com/office/drawing/2014/main" id="{00000000-0008-0000-0C00-00003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1" name="Text Box 86">
          <a:extLst>
            <a:ext uri="{FF2B5EF4-FFF2-40B4-BE49-F238E27FC236}">
              <a16:creationId xmlns:a16="http://schemas.microsoft.com/office/drawing/2014/main" id="{00000000-0008-0000-0C00-00003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2" name="Text Box 87">
          <a:extLst>
            <a:ext uri="{FF2B5EF4-FFF2-40B4-BE49-F238E27FC236}">
              <a16:creationId xmlns:a16="http://schemas.microsoft.com/office/drawing/2014/main" id="{00000000-0008-0000-0C00-00003E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3" name="Text Box 88">
          <a:extLst>
            <a:ext uri="{FF2B5EF4-FFF2-40B4-BE49-F238E27FC236}">
              <a16:creationId xmlns:a16="http://schemas.microsoft.com/office/drawing/2014/main" id="{00000000-0008-0000-0C00-00003F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4" name="Text Box 89">
          <a:extLst>
            <a:ext uri="{FF2B5EF4-FFF2-40B4-BE49-F238E27FC236}">
              <a16:creationId xmlns:a16="http://schemas.microsoft.com/office/drawing/2014/main" id="{00000000-0008-0000-0C00-000040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5" name="Text Box 90">
          <a:extLst>
            <a:ext uri="{FF2B5EF4-FFF2-40B4-BE49-F238E27FC236}">
              <a16:creationId xmlns:a16="http://schemas.microsoft.com/office/drawing/2014/main" id="{00000000-0008-0000-0C00-000041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6" name="Text Box 91">
          <a:extLst>
            <a:ext uri="{FF2B5EF4-FFF2-40B4-BE49-F238E27FC236}">
              <a16:creationId xmlns:a16="http://schemas.microsoft.com/office/drawing/2014/main" id="{00000000-0008-0000-0C00-00004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7" name="Text Box 92">
          <a:extLst>
            <a:ext uri="{FF2B5EF4-FFF2-40B4-BE49-F238E27FC236}">
              <a16:creationId xmlns:a16="http://schemas.microsoft.com/office/drawing/2014/main" id="{00000000-0008-0000-0C00-00004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8" name="Text Box 3">
          <a:extLst>
            <a:ext uri="{FF2B5EF4-FFF2-40B4-BE49-F238E27FC236}">
              <a16:creationId xmlns:a16="http://schemas.microsoft.com/office/drawing/2014/main" id="{00000000-0008-0000-0C00-00004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9" name="Text Box 4">
          <a:extLst>
            <a:ext uri="{FF2B5EF4-FFF2-40B4-BE49-F238E27FC236}">
              <a16:creationId xmlns:a16="http://schemas.microsoft.com/office/drawing/2014/main" id="{00000000-0008-0000-0C00-00004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0" name="Text Box 5">
          <a:extLst>
            <a:ext uri="{FF2B5EF4-FFF2-40B4-BE49-F238E27FC236}">
              <a16:creationId xmlns:a16="http://schemas.microsoft.com/office/drawing/2014/main" id="{00000000-0008-0000-0C00-00004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1" name="Text Box 6">
          <a:extLst>
            <a:ext uri="{FF2B5EF4-FFF2-40B4-BE49-F238E27FC236}">
              <a16:creationId xmlns:a16="http://schemas.microsoft.com/office/drawing/2014/main" id="{00000000-0008-0000-0C00-00004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2" name="Text Box 7">
          <a:extLst>
            <a:ext uri="{FF2B5EF4-FFF2-40B4-BE49-F238E27FC236}">
              <a16:creationId xmlns:a16="http://schemas.microsoft.com/office/drawing/2014/main" id="{00000000-0008-0000-0C00-00004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3" name="Text Box 8">
          <a:extLst>
            <a:ext uri="{FF2B5EF4-FFF2-40B4-BE49-F238E27FC236}">
              <a16:creationId xmlns:a16="http://schemas.microsoft.com/office/drawing/2014/main" id="{00000000-0008-0000-0C00-00004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4" name="Text Box 9">
          <a:extLst>
            <a:ext uri="{FF2B5EF4-FFF2-40B4-BE49-F238E27FC236}">
              <a16:creationId xmlns:a16="http://schemas.microsoft.com/office/drawing/2014/main" id="{00000000-0008-0000-0C00-00004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5" name="Text Box 10">
          <a:extLst>
            <a:ext uri="{FF2B5EF4-FFF2-40B4-BE49-F238E27FC236}">
              <a16:creationId xmlns:a16="http://schemas.microsoft.com/office/drawing/2014/main" id="{00000000-0008-0000-0C00-00004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6" name="Text Box 11">
          <a:extLst>
            <a:ext uri="{FF2B5EF4-FFF2-40B4-BE49-F238E27FC236}">
              <a16:creationId xmlns:a16="http://schemas.microsoft.com/office/drawing/2014/main" id="{00000000-0008-0000-0C00-00004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7" name="Text Box 12">
          <a:extLst>
            <a:ext uri="{FF2B5EF4-FFF2-40B4-BE49-F238E27FC236}">
              <a16:creationId xmlns:a16="http://schemas.microsoft.com/office/drawing/2014/main" id="{00000000-0008-0000-0C00-00004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8" name="Text Box 13">
          <a:extLst>
            <a:ext uri="{FF2B5EF4-FFF2-40B4-BE49-F238E27FC236}">
              <a16:creationId xmlns:a16="http://schemas.microsoft.com/office/drawing/2014/main" id="{00000000-0008-0000-0C00-00004E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9" name="Text Box 14">
          <a:extLst>
            <a:ext uri="{FF2B5EF4-FFF2-40B4-BE49-F238E27FC236}">
              <a16:creationId xmlns:a16="http://schemas.microsoft.com/office/drawing/2014/main" id="{00000000-0008-0000-0C00-00004F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0" name="Text Box 15">
          <a:extLst>
            <a:ext uri="{FF2B5EF4-FFF2-40B4-BE49-F238E27FC236}">
              <a16:creationId xmlns:a16="http://schemas.microsoft.com/office/drawing/2014/main" id="{00000000-0008-0000-0C00-000050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1" name="Text Box 16">
          <a:extLst>
            <a:ext uri="{FF2B5EF4-FFF2-40B4-BE49-F238E27FC236}">
              <a16:creationId xmlns:a16="http://schemas.microsoft.com/office/drawing/2014/main" id="{00000000-0008-0000-0C00-000051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2" name="Text Box 17">
          <a:extLst>
            <a:ext uri="{FF2B5EF4-FFF2-40B4-BE49-F238E27FC236}">
              <a16:creationId xmlns:a16="http://schemas.microsoft.com/office/drawing/2014/main" id="{00000000-0008-0000-0C00-00005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3" name="Text Box 18">
          <a:extLst>
            <a:ext uri="{FF2B5EF4-FFF2-40B4-BE49-F238E27FC236}">
              <a16:creationId xmlns:a16="http://schemas.microsoft.com/office/drawing/2014/main" id="{00000000-0008-0000-0C00-00005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4" name="Text Box 19">
          <a:extLst>
            <a:ext uri="{FF2B5EF4-FFF2-40B4-BE49-F238E27FC236}">
              <a16:creationId xmlns:a16="http://schemas.microsoft.com/office/drawing/2014/main" id="{00000000-0008-0000-0C00-00005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5" name="Text Box 20">
          <a:extLst>
            <a:ext uri="{FF2B5EF4-FFF2-40B4-BE49-F238E27FC236}">
              <a16:creationId xmlns:a16="http://schemas.microsoft.com/office/drawing/2014/main" id="{00000000-0008-0000-0C00-00005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6" name="Text Box 21">
          <a:extLst>
            <a:ext uri="{FF2B5EF4-FFF2-40B4-BE49-F238E27FC236}">
              <a16:creationId xmlns:a16="http://schemas.microsoft.com/office/drawing/2014/main" id="{00000000-0008-0000-0C00-00005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7" name="Text Box 22">
          <a:extLst>
            <a:ext uri="{FF2B5EF4-FFF2-40B4-BE49-F238E27FC236}">
              <a16:creationId xmlns:a16="http://schemas.microsoft.com/office/drawing/2014/main" id="{00000000-0008-0000-0C00-00005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8" name="Text Box 23">
          <a:extLst>
            <a:ext uri="{FF2B5EF4-FFF2-40B4-BE49-F238E27FC236}">
              <a16:creationId xmlns:a16="http://schemas.microsoft.com/office/drawing/2014/main" id="{00000000-0008-0000-0C00-00005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9" name="Text Box 24">
          <a:extLst>
            <a:ext uri="{FF2B5EF4-FFF2-40B4-BE49-F238E27FC236}">
              <a16:creationId xmlns:a16="http://schemas.microsoft.com/office/drawing/2014/main" id="{00000000-0008-0000-0C00-00005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90" name="Text Box 25">
          <a:extLst>
            <a:ext uri="{FF2B5EF4-FFF2-40B4-BE49-F238E27FC236}">
              <a16:creationId xmlns:a16="http://schemas.microsoft.com/office/drawing/2014/main" id="{00000000-0008-0000-0C00-00005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91" name="Text Box 48">
          <a:extLst>
            <a:ext uri="{FF2B5EF4-FFF2-40B4-BE49-F238E27FC236}">
              <a16:creationId xmlns:a16="http://schemas.microsoft.com/office/drawing/2014/main" id="{00000000-0008-0000-0C00-00005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92" name="Text Box 93">
          <a:extLst>
            <a:ext uri="{FF2B5EF4-FFF2-40B4-BE49-F238E27FC236}">
              <a16:creationId xmlns:a16="http://schemas.microsoft.com/office/drawing/2014/main" id="{00000000-0008-0000-0C00-00005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93" name="Text Box 94">
          <a:extLst>
            <a:ext uri="{FF2B5EF4-FFF2-40B4-BE49-F238E27FC236}">
              <a16:creationId xmlns:a16="http://schemas.microsoft.com/office/drawing/2014/main" id="{00000000-0008-0000-0C00-00005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4" name="Text Box 3">
          <a:extLst>
            <a:ext uri="{FF2B5EF4-FFF2-40B4-BE49-F238E27FC236}">
              <a16:creationId xmlns:a16="http://schemas.microsoft.com/office/drawing/2014/main" id="{00000000-0008-0000-0C00-00005E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5" name="Text Box 4">
          <a:extLst>
            <a:ext uri="{FF2B5EF4-FFF2-40B4-BE49-F238E27FC236}">
              <a16:creationId xmlns:a16="http://schemas.microsoft.com/office/drawing/2014/main" id="{00000000-0008-0000-0C00-00005F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6" name="Text Box 5">
          <a:extLst>
            <a:ext uri="{FF2B5EF4-FFF2-40B4-BE49-F238E27FC236}">
              <a16:creationId xmlns:a16="http://schemas.microsoft.com/office/drawing/2014/main" id="{00000000-0008-0000-0C00-000060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7" name="Text Box 6">
          <a:extLst>
            <a:ext uri="{FF2B5EF4-FFF2-40B4-BE49-F238E27FC236}">
              <a16:creationId xmlns:a16="http://schemas.microsoft.com/office/drawing/2014/main" id="{00000000-0008-0000-0C00-000061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8" name="Text Box 7">
          <a:extLst>
            <a:ext uri="{FF2B5EF4-FFF2-40B4-BE49-F238E27FC236}">
              <a16:creationId xmlns:a16="http://schemas.microsoft.com/office/drawing/2014/main" id="{00000000-0008-0000-0C00-000062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9" name="Text Box 8">
          <a:extLst>
            <a:ext uri="{FF2B5EF4-FFF2-40B4-BE49-F238E27FC236}">
              <a16:creationId xmlns:a16="http://schemas.microsoft.com/office/drawing/2014/main" id="{00000000-0008-0000-0C00-000063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0" name="Text Box 9">
          <a:extLst>
            <a:ext uri="{FF2B5EF4-FFF2-40B4-BE49-F238E27FC236}">
              <a16:creationId xmlns:a16="http://schemas.microsoft.com/office/drawing/2014/main" id="{00000000-0008-0000-0C00-000064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1" name="Text Box 10">
          <a:extLst>
            <a:ext uri="{FF2B5EF4-FFF2-40B4-BE49-F238E27FC236}">
              <a16:creationId xmlns:a16="http://schemas.microsoft.com/office/drawing/2014/main" id="{00000000-0008-0000-0C00-000065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2" name="Text Box 11">
          <a:extLst>
            <a:ext uri="{FF2B5EF4-FFF2-40B4-BE49-F238E27FC236}">
              <a16:creationId xmlns:a16="http://schemas.microsoft.com/office/drawing/2014/main" id="{00000000-0008-0000-0C00-000066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3" name="Text Box 12">
          <a:extLst>
            <a:ext uri="{FF2B5EF4-FFF2-40B4-BE49-F238E27FC236}">
              <a16:creationId xmlns:a16="http://schemas.microsoft.com/office/drawing/2014/main" id="{00000000-0008-0000-0C00-000067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4" name="Text Box 13">
          <a:extLst>
            <a:ext uri="{FF2B5EF4-FFF2-40B4-BE49-F238E27FC236}">
              <a16:creationId xmlns:a16="http://schemas.microsoft.com/office/drawing/2014/main" id="{00000000-0008-0000-0C00-000068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5" name="Text Box 14">
          <a:extLst>
            <a:ext uri="{FF2B5EF4-FFF2-40B4-BE49-F238E27FC236}">
              <a16:creationId xmlns:a16="http://schemas.microsoft.com/office/drawing/2014/main" id="{00000000-0008-0000-0C00-000069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6" name="Text Box 15">
          <a:extLst>
            <a:ext uri="{FF2B5EF4-FFF2-40B4-BE49-F238E27FC236}">
              <a16:creationId xmlns:a16="http://schemas.microsoft.com/office/drawing/2014/main" id="{00000000-0008-0000-0C00-00006A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7" name="Text Box 16">
          <a:extLst>
            <a:ext uri="{FF2B5EF4-FFF2-40B4-BE49-F238E27FC236}">
              <a16:creationId xmlns:a16="http://schemas.microsoft.com/office/drawing/2014/main" id="{00000000-0008-0000-0C00-00006B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8" name="Text Box 17">
          <a:extLst>
            <a:ext uri="{FF2B5EF4-FFF2-40B4-BE49-F238E27FC236}">
              <a16:creationId xmlns:a16="http://schemas.microsoft.com/office/drawing/2014/main" id="{00000000-0008-0000-0C00-00006C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9" name="Text Box 18">
          <a:extLst>
            <a:ext uri="{FF2B5EF4-FFF2-40B4-BE49-F238E27FC236}">
              <a16:creationId xmlns:a16="http://schemas.microsoft.com/office/drawing/2014/main" id="{00000000-0008-0000-0C00-00006D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0" name="Text Box 19">
          <a:extLst>
            <a:ext uri="{FF2B5EF4-FFF2-40B4-BE49-F238E27FC236}">
              <a16:creationId xmlns:a16="http://schemas.microsoft.com/office/drawing/2014/main" id="{00000000-0008-0000-0C00-00006E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1" name="Text Box 20">
          <a:extLst>
            <a:ext uri="{FF2B5EF4-FFF2-40B4-BE49-F238E27FC236}">
              <a16:creationId xmlns:a16="http://schemas.microsoft.com/office/drawing/2014/main" id="{00000000-0008-0000-0C00-00006F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2" name="Text Box 21">
          <a:extLst>
            <a:ext uri="{FF2B5EF4-FFF2-40B4-BE49-F238E27FC236}">
              <a16:creationId xmlns:a16="http://schemas.microsoft.com/office/drawing/2014/main" id="{00000000-0008-0000-0C00-000070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3" name="Text Box 22">
          <a:extLst>
            <a:ext uri="{FF2B5EF4-FFF2-40B4-BE49-F238E27FC236}">
              <a16:creationId xmlns:a16="http://schemas.microsoft.com/office/drawing/2014/main" id="{00000000-0008-0000-0C00-000071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4" name="Text Box 23">
          <a:extLst>
            <a:ext uri="{FF2B5EF4-FFF2-40B4-BE49-F238E27FC236}">
              <a16:creationId xmlns:a16="http://schemas.microsoft.com/office/drawing/2014/main" id="{00000000-0008-0000-0C00-000072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5" name="Text Box 24">
          <a:extLst>
            <a:ext uri="{FF2B5EF4-FFF2-40B4-BE49-F238E27FC236}">
              <a16:creationId xmlns:a16="http://schemas.microsoft.com/office/drawing/2014/main" id="{00000000-0008-0000-0C00-000073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6" name="Text Box 25">
          <a:extLst>
            <a:ext uri="{FF2B5EF4-FFF2-40B4-BE49-F238E27FC236}">
              <a16:creationId xmlns:a16="http://schemas.microsoft.com/office/drawing/2014/main" id="{00000000-0008-0000-0C00-000074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7" name="Text Box 48">
          <a:extLst>
            <a:ext uri="{FF2B5EF4-FFF2-40B4-BE49-F238E27FC236}">
              <a16:creationId xmlns:a16="http://schemas.microsoft.com/office/drawing/2014/main" id="{00000000-0008-0000-0C00-000075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8" name="Text Box 93">
          <a:extLst>
            <a:ext uri="{FF2B5EF4-FFF2-40B4-BE49-F238E27FC236}">
              <a16:creationId xmlns:a16="http://schemas.microsoft.com/office/drawing/2014/main" id="{00000000-0008-0000-0C00-000076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9" name="Text Box 94">
          <a:extLst>
            <a:ext uri="{FF2B5EF4-FFF2-40B4-BE49-F238E27FC236}">
              <a16:creationId xmlns:a16="http://schemas.microsoft.com/office/drawing/2014/main" id="{00000000-0008-0000-0C00-000077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0" name="Text Box 3">
          <a:extLst>
            <a:ext uri="{FF2B5EF4-FFF2-40B4-BE49-F238E27FC236}">
              <a16:creationId xmlns:a16="http://schemas.microsoft.com/office/drawing/2014/main" id="{00000000-0008-0000-0C00-000078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1" name="Text Box 4">
          <a:extLst>
            <a:ext uri="{FF2B5EF4-FFF2-40B4-BE49-F238E27FC236}">
              <a16:creationId xmlns:a16="http://schemas.microsoft.com/office/drawing/2014/main" id="{00000000-0008-0000-0C00-000079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2" name="Text Box 5">
          <a:extLst>
            <a:ext uri="{FF2B5EF4-FFF2-40B4-BE49-F238E27FC236}">
              <a16:creationId xmlns:a16="http://schemas.microsoft.com/office/drawing/2014/main" id="{00000000-0008-0000-0C00-00007A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3" name="Text Box 6">
          <a:extLst>
            <a:ext uri="{FF2B5EF4-FFF2-40B4-BE49-F238E27FC236}">
              <a16:creationId xmlns:a16="http://schemas.microsoft.com/office/drawing/2014/main" id="{00000000-0008-0000-0C00-00007B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4" name="Text Box 7">
          <a:extLst>
            <a:ext uri="{FF2B5EF4-FFF2-40B4-BE49-F238E27FC236}">
              <a16:creationId xmlns:a16="http://schemas.microsoft.com/office/drawing/2014/main" id="{00000000-0008-0000-0C00-00007C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5" name="Text Box 8">
          <a:extLst>
            <a:ext uri="{FF2B5EF4-FFF2-40B4-BE49-F238E27FC236}">
              <a16:creationId xmlns:a16="http://schemas.microsoft.com/office/drawing/2014/main" id="{00000000-0008-0000-0C00-00007D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6" name="Text Box 9">
          <a:extLst>
            <a:ext uri="{FF2B5EF4-FFF2-40B4-BE49-F238E27FC236}">
              <a16:creationId xmlns:a16="http://schemas.microsoft.com/office/drawing/2014/main" id="{00000000-0008-0000-0C00-00007E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7" name="Text Box 10">
          <a:extLst>
            <a:ext uri="{FF2B5EF4-FFF2-40B4-BE49-F238E27FC236}">
              <a16:creationId xmlns:a16="http://schemas.microsoft.com/office/drawing/2014/main" id="{00000000-0008-0000-0C00-00007F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8" name="Text Box 11">
          <a:extLst>
            <a:ext uri="{FF2B5EF4-FFF2-40B4-BE49-F238E27FC236}">
              <a16:creationId xmlns:a16="http://schemas.microsoft.com/office/drawing/2014/main" id="{00000000-0008-0000-0C00-000080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9" name="Text Box 12">
          <a:extLst>
            <a:ext uri="{FF2B5EF4-FFF2-40B4-BE49-F238E27FC236}">
              <a16:creationId xmlns:a16="http://schemas.microsoft.com/office/drawing/2014/main" id="{00000000-0008-0000-0C00-000081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0" name="Text Box 13">
          <a:extLst>
            <a:ext uri="{FF2B5EF4-FFF2-40B4-BE49-F238E27FC236}">
              <a16:creationId xmlns:a16="http://schemas.microsoft.com/office/drawing/2014/main" id="{00000000-0008-0000-0C00-000082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1" name="Text Box 14">
          <a:extLst>
            <a:ext uri="{FF2B5EF4-FFF2-40B4-BE49-F238E27FC236}">
              <a16:creationId xmlns:a16="http://schemas.microsoft.com/office/drawing/2014/main" id="{00000000-0008-0000-0C00-000083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2" name="Text Box 15">
          <a:extLst>
            <a:ext uri="{FF2B5EF4-FFF2-40B4-BE49-F238E27FC236}">
              <a16:creationId xmlns:a16="http://schemas.microsoft.com/office/drawing/2014/main" id="{00000000-0008-0000-0C00-000084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3" name="Text Box 16">
          <a:extLst>
            <a:ext uri="{FF2B5EF4-FFF2-40B4-BE49-F238E27FC236}">
              <a16:creationId xmlns:a16="http://schemas.microsoft.com/office/drawing/2014/main" id="{00000000-0008-0000-0C00-000085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4" name="Text Box 17">
          <a:extLst>
            <a:ext uri="{FF2B5EF4-FFF2-40B4-BE49-F238E27FC236}">
              <a16:creationId xmlns:a16="http://schemas.microsoft.com/office/drawing/2014/main" id="{00000000-0008-0000-0C00-000086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5" name="Text Box 18">
          <a:extLst>
            <a:ext uri="{FF2B5EF4-FFF2-40B4-BE49-F238E27FC236}">
              <a16:creationId xmlns:a16="http://schemas.microsoft.com/office/drawing/2014/main" id="{00000000-0008-0000-0C00-000087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6" name="Text Box 19">
          <a:extLst>
            <a:ext uri="{FF2B5EF4-FFF2-40B4-BE49-F238E27FC236}">
              <a16:creationId xmlns:a16="http://schemas.microsoft.com/office/drawing/2014/main" id="{00000000-0008-0000-0C00-000088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7" name="Text Box 20">
          <a:extLst>
            <a:ext uri="{FF2B5EF4-FFF2-40B4-BE49-F238E27FC236}">
              <a16:creationId xmlns:a16="http://schemas.microsoft.com/office/drawing/2014/main" id="{00000000-0008-0000-0C00-000089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8" name="Text Box 21">
          <a:extLst>
            <a:ext uri="{FF2B5EF4-FFF2-40B4-BE49-F238E27FC236}">
              <a16:creationId xmlns:a16="http://schemas.microsoft.com/office/drawing/2014/main" id="{00000000-0008-0000-0C00-00008A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9" name="Text Box 22">
          <a:extLst>
            <a:ext uri="{FF2B5EF4-FFF2-40B4-BE49-F238E27FC236}">
              <a16:creationId xmlns:a16="http://schemas.microsoft.com/office/drawing/2014/main" id="{00000000-0008-0000-0C00-00008B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0" name="Text Box 23">
          <a:extLst>
            <a:ext uri="{FF2B5EF4-FFF2-40B4-BE49-F238E27FC236}">
              <a16:creationId xmlns:a16="http://schemas.microsoft.com/office/drawing/2014/main" id="{00000000-0008-0000-0C00-00008C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1" name="Text Box 24">
          <a:extLst>
            <a:ext uri="{FF2B5EF4-FFF2-40B4-BE49-F238E27FC236}">
              <a16:creationId xmlns:a16="http://schemas.microsoft.com/office/drawing/2014/main" id="{00000000-0008-0000-0C00-00008D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2" name="Text Box 25">
          <a:extLst>
            <a:ext uri="{FF2B5EF4-FFF2-40B4-BE49-F238E27FC236}">
              <a16:creationId xmlns:a16="http://schemas.microsoft.com/office/drawing/2014/main" id="{00000000-0008-0000-0C00-00008E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3" name="Text Box 48">
          <a:extLst>
            <a:ext uri="{FF2B5EF4-FFF2-40B4-BE49-F238E27FC236}">
              <a16:creationId xmlns:a16="http://schemas.microsoft.com/office/drawing/2014/main" id="{00000000-0008-0000-0C00-00008F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4" name="Text Box 93">
          <a:extLst>
            <a:ext uri="{FF2B5EF4-FFF2-40B4-BE49-F238E27FC236}">
              <a16:creationId xmlns:a16="http://schemas.microsoft.com/office/drawing/2014/main" id="{00000000-0008-0000-0C00-000090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5" name="Text Box 94">
          <a:extLst>
            <a:ext uri="{FF2B5EF4-FFF2-40B4-BE49-F238E27FC236}">
              <a16:creationId xmlns:a16="http://schemas.microsoft.com/office/drawing/2014/main" id="{00000000-0008-0000-0C00-000091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46" name="Text Box 1">
          <a:extLst>
            <a:ext uri="{FF2B5EF4-FFF2-40B4-BE49-F238E27FC236}">
              <a16:creationId xmlns:a16="http://schemas.microsoft.com/office/drawing/2014/main" id="{00000000-0008-0000-0C00-000092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47" name="Text Box 118">
          <a:extLst>
            <a:ext uri="{FF2B5EF4-FFF2-40B4-BE49-F238E27FC236}">
              <a16:creationId xmlns:a16="http://schemas.microsoft.com/office/drawing/2014/main" id="{00000000-0008-0000-0C00-000093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48" name="Text Box 1">
          <a:extLst>
            <a:ext uri="{FF2B5EF4-FFF2-40B4-BE49-F238E27FC236}">
              <a16:creationId xmlns:a16="http://schemas.microsoft.com/office/drawing/2014/main" id="{00000000-0008-0000-0C00-000094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49" name="Text Box 118">
          <a:extLst>
            <a:ext uri="{FF2B5EF4-FFF2-40B4-BE49-F238E27FC236}">
              <a16:creationId xmlns:a16="http://schemas.microsoft.com/office/drawing/2014/main" id="{00000000-0008-0000-0C00-000095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50" name="Text Box 1">
          <a:extLst>
            <a:ext uri="{FF2B5EF4-FFF2-40B4-BE49-F238E27FC236}">
              <a16:creationId xmlns:a16="http://schemas.microsoft.com/office/drawing/2014/main" id="{00000000-0008-0000-0C00-000096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51" name="Text Box 118">
          <a:extLst>
            <a:ext uri="{FF2B5EF4-FFF2-40B4-BE49-F238E27FC236}">
              <a16:creationId xmlns:a16="http://schemas.microsoft.com/office/drawing/2014/main" id="{00000000-0008-0000-0C00-000097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2247900</xdr:colOff>
      <xdr:row>121</xdr:row>
      <xdr:rowOff>0</xdr:rowOff>
    </xdr:to>
    <xdr:sp macro="" textlink="">
      <xdr:nvSpPr>
        <xdr:cNvPr id="152" name="Text Box 1">
          <a:extLst>
            <a:ext uri="{FF2B5EF4-FFF2-40B4-BE49-F238E27FC236}">
              <a16:creationId xmlns:a16="http://schemas.microsoft.com/office/drawing/2014/main" id="{00000000-0008-0000-0C00-000098000000}"/>
            </a:ext>
          </a:extLst>
        </xdr:cNvPr>
        <xdr:cNvSpPr txBox="1">
          <a:spLocks noChangeArrowheads="1"/>
        </xdr:cNvSpPr>
      </xdr:nvSpPr>
      <xdr:spPr bwMode="auto">
        <a:xfrm>
          <a:off x="2628900" y="1827847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2247900</xdr:colOff>
      <xdr:row>121</xdr:row>
      <xdr:rowOff>0</xdr:rowOff>
    </xdr:to>
    <xdr:sp macro="" textlink="">
      <xdr:nvSpPr>
        <xdr:cNvPr id="153" name="Text Box 118">
          <a:extLst>
            <a:ext uri="{FF2B5EF4-FFF2-40B4-BE49-F238E27FC236}">
              <a16:creationId xmlns:a16="http://schemas.microsoft.com/office/drawing/2014/main" id="{00000000-0008-0000-0C00-000099000000}"/>
            </a:ext>
          </a:extLst>
        </xdr:cNvPr>
        <xdr:cNvSpPr txBox="1">
          <a:spLocks noChangeArrowheads="1"/>
        </xdr:cNvSpPr>
      </xdr:nvSpPr>
      <xdr:spPr bwMode="auto">
        <a:xfrm>
          <a:off x="2628900" y="1827847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4" name="Text Box 3">
          <a:extLst>
            <a:ext uri="{FF2B5EF4-FFF2-40B4-BE49-F238E27FC236}">
              <a16:creationId xmlns:a16="http://schemas.microsoft.com/office/drawing/2014/main" id="{00000000-0008-0000-0C00-00009A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5" name="Text Box 4">
          <a:extLst>
            <a:ext uri="{FF2B5EF4-FFF2-40B4-BE49-F238E27FC236}">
              <a16:creationId xmlns:a16="http://schemas.microsoft.com/office/drawing/2014/main" id="{00000000-0008-0000-0C00-00009B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6" name="Text Box 5">
          <a:extLst>
            <a:ext uri="{FF2B5EF4-FFF2-40B4-BE49-F238E27FC236}">
              <a16:creationId xmlns:a16="http://schemas.microsoft.com/office/drawing/2014/main" id="{00000000-0008-0000-0C00-00009C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7" name="Text Box 6">
          <a:extLst>
            <a:ext uri="{FF2B5EF4-FFF2-40B4-BE49-F238E27FC236}">
              <a16:creationId xmlns:a16="http://schemas.microsoft.com/office/drawing/2014/main" id="{00000000-0008-0000-0C00-00009D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8" name="Text Box 7">
          <a:extLst>
            <a:ext uri="{FF2B5EF4-FFF2-40B4-BE49-F238E27FC236}">
              <a16:creationId xmlns:a16="http://schemas.microsoft.com/office/drawing/2014/main" id="{00000000-0008-0000-0C00-00009E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9" name="Text Box 8">
          <a:extLst>
            <a:ext uri="{FF2B5EF4-FFF2-40B4-BE49-F238E27FC236}">
              <a16:creationId xmlns:a16="http://schemas.microsoft.com/office/drawing/2014/main" id="{00000000-0008-0000-0C00-00009F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0" name="Text Box 9">
          <a:extLst>
            <a:ext uri="{FF2B5EF4-FFF2-40B4-BE49-F238E27FC236}">
              <a16:creationId xmlns:a16="http://schemas.microsoft.com/office/drawing/2014/main" id="{00000000-0008-0000-0C00-0000A0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1" name="Text Box 10">
          <a:extLst>
            <a:ext uri="{FF2B5EF4-FFF2-40B4-BE49-F238E27FC236}">
              <a16:creationId xmlns:a16="http://schemas.microsoft.com/office/drawing/2014/main" id="{00000000-0008-0000-0C00-0000A1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2" name="Text Box 11">
          <a:extLst>
            <a:ext uri="{FF2B5EF4-FFF2-40B4-BE49-F238E27FC236}">
              <a16:creationId xmlns:a16="http://schemas.microsoft.com/office/drawing/2014/main" id="{00000000-0008-0000-0C00-0000A2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3" name="Text Box 12">
          <a:extLst>
            <a:ext uri="{FF2B5EF4-FFF2-40B4-BE49-F238E27FC236}">
              <a16:creationId xmlns:a16="http://schemas.microsoft.com/office/drawing/2014/main" id="{00000000-0008-0000-0C00-0000A3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4" name="Text Box 13">
          <a:extLst>
            <a:ext uri="{FF2B5EF4-FFF2-40B4-BE49-F238E27FC236}">
              <a16:creationId xmlns:a16="http://schemas.microsoft.com/office/drawing/2014/main" id="{00000000-0008-0000-0C00-0000A4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5" name="Text Box 14">
          <a:extLst>
            <a:ext uri="{FF2B5EF4-FFF2-40B4-BE49-F238E27FC236}">
              <a16:creationId xmlns:a16="http://schemas.microsoft.com/office/drawing/2014/main" id="{00000000-0008-0000-0C00-0000A5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6" name="Text Box 15">
          <a:extLst>
            <a:ext uri="{FF2B5EF4-FFF2-40B4-BE49-F238E27FC236}">
              <a16:creationId xmlns:a16="http://schemas.microsoft.com/office/drawing/2014/main" id="{00000000-0008-0000-0C00-0000A6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7" name="Text Box 16">
          <a:extLst>
            <a:ext uri="{FF2B5EF4-FFF2-40B4-BE49-F238E27FC236}">
              <a16:creationId xmlns:a16="http://schemas.microsoft.com/office/drawing/2014/main" id="{00000000-0008-0000-0C00-0000A7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8" name="Text Box 17">
          <a:extLst>
            <a:ext uri="{FF2B5EF4-FFF2-40B4-BE49-F238E27FC236}">
              <a16:creationId xmlns:a16="http://schemas.microsoft.com/office/drawing/2014/main" id="{00000000-0008-0000-0C00-0000A8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9" name="Text Box 18">
          <a:extLst>
            <a:ext uri="{FF2B5EF4-FFF2-40B4-BE49-F238E27FC236}">
              <a16:creationId xmlns:a16="http://schemas.microsoft.com/office/drawing/2014/main" id="{00000000-0008-0000-0C00-0000A9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0" name="Text Box 19">
          <a:extLst>
            <a:ext uri="{FF2B5EF4-FFF2-40B4-BE49-F238E27FC236}">
              <a16:creationId xmlns:a16="http://schemas.microsoft.com/office/drawing/2014/main" id="{00000000-0008-0000-0C00-0000AA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1" name="Text Box 20">
          <a:extLst>
            <a:ext uri="{FF2B5EF4-FFF2-40B4-BE49-F238E27FC236}">
              <a16:creationId xmlns:a16="http://schemas.microsoft.com/office/drawing/2014/main" id="{00000000-0008-0000-0C00-0000AB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2" name="Text Box 21">
          <a:extLst>
            <a:ext uri="{FF2B5EF4-FFF2-40B4-BE49-F238E27FC236}">
              <a16:creationId xmlns:a16="http://schemas.microsoft.com/office/drawing/2014/main" id="{00000000-0008-0000-0C00-0000AC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3" name="Text Box 22">
          <a:extLst>
            <a:ext uri="{FF2B5EF4-FFF2-40B4-BE49-F238E27FC236}">
              <a16:creationId xmlns:a16="http://schemas.microsoft.com/office/drawing/2014/main" id="{00000000-0008-0000-0C00-0000AD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4" name="Text Box 23">
          <a:extLst>
            <a:ext uri="{FF2B5EF4-FFF2-40B4-BE49-F238E27FC236}">
              <a16:creationId xmlns:a16="http://schemas.microsoft.com/office/drawing/2014/main" id="{00000000-0008-0000-0C00-0000AE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5" name="Text Box 24">
          <a:extLst>
            <a:ext uri="{FF2B5EF4-FFF2-40B4-BE49-F238E27FC236}">
              <a16:creationId xmlns:a16="http://schemas.microsoft.com/office/drawing/2014/main" id="{00000000-0008-0000-0C00-0000AF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6" name="Text Box 25">
          <a:extLst>
            <a:ext uri="{FF2B5EF4-FFF2-40B4-BE49-F238E27FC236}">
              <a16:creationId xmlns:a16="http://schemas.microsoft.com/office/drawing/2014/main" id="{00000000-0008-0000-0C00-0000B0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7" name="Text Box 48">
          <a:extLst>
            <a:ext uri="{FF2B5EF4-FFF2-40B4-BE49-F238E27FC236}">
              <a16:creationId xmlns:a16="http://schemas.microsoft.com/office/drawing/2014/main" id="{00000000-0008-0000-0C00-0000B1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8" name="Text Box 93">
          <a:extLst>
            <a:ext uri="{FF2B5EF4-FFF2-40B4-BE49-F238E27FC236}">
              <a16:creationId xmlns:a16="http://schemas.microsoft.com/office/drawing/2014/main" id="{00000000-0008-0000-0C00-0000B2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9" name="Text Box 94">
          <a:extLst>
            <a:ext uri="{FF2B5EF4-FFF2-40B4-BE49-F238E27FC236}">
              <a16:creationId xmlns:a16="http://schemas.microsoft.com/office/drawing/2014/main" id="{00000000-0008-0000-0C00-0000B3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0" name="Text Box 3">
          <a:extLst>
            <a:ext uri="{FF2B5EF4-FFF2-40B4-BE49-F238E27FC236}">
              <a16:creationId xmlns:a16="http://schemas.microsoft.com/office/drawing/2014/main" id="{00000000-0008-0000-0C00-0000B4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1" name="Text Box 4">
          <a:extLst>
            <a:ext uri="{FF2B5EF4-FFF2-40B4-BE49-F238E27FC236}">
              <a16:creationId xmlns:a16="http://schemas.microsoft.com/office/drawing/2014/main" id="{00000000-0008-0000-0C00-0000B5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2" name="Text Box 5">
          <a:extLst>
            <a:ext uri="{FF2B5EF4-FFF2-40B4-BE49-F238E27FC236}">
              <a16:creationId xmlns:a16="http://schemas.microsoft.com/office/drawing/2014/main" id="{00000000-0008-0000-0C00-0000B6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3" name="Text Box 6">
          <a:extLst>
            <a:ext uri="{FF2B5EF4-FFF2-40B4-BE49-F238E27FC236}">
              <a16:creationId xmlns:a16="http://schemas.microsoft.com/office/drawing/2014/main" id="{00000000-0008-0000-0C00-0000B7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4" name="Text Box 7">
          <a:extLst>
            <a:ext uri="{FF2B5EF4-FFF2-40B4-BE49-F238E27FC236}">
              <a16:creationId xmlns:a16="http://schemas.microsoft.com/office/drawing/2014/main" id="{00000000-0008-0000-0C00-0000B8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5" name="Text Box 8">
          <a:extLst>
            <a:ext uri="{FF2B5EF4-FFF2-40B4-BE49-F238E27FC236}">
              <a16:creationId xmlns:a16="http://schemas.microsoft.com/office/drawing/2014/main" id="{00000000-0008-0000-0C00-0000B9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6" name="Text Box 9">
          <a:extLst>
            <a:ext uri="{FF2B5EF4-FFF2-40B4-BE49-F238E27FC236}">
              <a16:creationId xmlns:a16="http://schemas.microsoft.com/office/drawing/2014/main" id="{00000000-0008-0000-0C00-0000BA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7" name="Text Box 10">
          <a:extLst>
            <a:ext uri="{FF2B5EF4-FFF2-40B4-BE49-F238E27FC236}">
              <a16:creationId xmlns:a16="http://schemas.microsoft.com/office/drawing/2014/main" id="{00000000-0008-0000-0C00-0000BB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8" name="Text Box 11">
          <a:extLst>
            <a:ext uri="{FF2B5EF4-FFF2-40B4-BE49-F238E27FC236}">
              <a16:creationId xmlns:a16="http://schemas.microsoft.com/office/drawing/2014/main" id="{00000000-0008-0000-0C00-0000BC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9" name="Text Box 12">
          <a:extLst>
            <a:ext uri="{FF2B5EF4-FFF2-40B4-BE49-F238E27FC236}">
              <a16:creationId xmlns:a16="http://schemas.microsoft.com/office/drawing/2014/main" id="{00000000-0008-0000-0C00-0000BD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0" name="Text Box 13">
          <a:extLst>
            <a:ext uri="{FF2B5EF4-FFF2-40B4-BE49-F238E27FC236}">
              <a16:creationId xmlns:a16="http://schemas.microsoft.com/office/drawing/2014/main" id="{00000000-0008-0000-0C00-0000BE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1" name="Text Box 14">
          <a:extLst>
            <a:ext uri="{FF2B5EF4-FFF2-40B4-BE49-F238E27FC236}">
              <a16:creationId xmlns:a16="http://schemas.microsoft.com/office/drawing/2014/main" id="{00000000-0008-0000-0C00-0000BF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2" name="Text Box 15">
          <a:extLst>
            <a:ext uri="{FF2B5EF4-FFF2-40B4-BE49-F238E27FC236}">
              <a16:creationId xmlns:a16="http://schemas.microsoft.com/office/drawing/2014/main" id="{00000000-0008-0000-0C00-0000C0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3" name="Text Box 16">
          <a:extLst>
            <a:ext uri="{FF2B5EF4-FFF2-40B4-BE49-F238E27FC236}">
              <a16:creationId xmlns:a16="http://schemas.microsoft.com/office/drawing/2014/main" id="{00000000-0008-0000-0C00-0000C1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4" name="Text Box 17">
          <a:extLst>
            <a:ext uri="{FF2B5EF4-FFF2-40B4-BE49-F238E27FC236}">
              <a16:creationId xmlns:a16="http://schemas.microsoft.com/office/drawing/2014/main" id="{00000000-0008-0000-0C00-0000C2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5" name="Text Box 18">
          <a:extLst>
            <a:ext uri="{FF2B5EF4-FFF2-40B4-BE49-F238E27FC236}">
              <a16:creationId xmlns:a16="http://schemas.microsoft.com/office/drawing/2014/main" id="{00000000-0008-0000-0C00-0000C3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6" name="Text Box 19">
          <a:extLst>
            <a:ext uri="{FF2B5EF4-FFF2-40B4-BE49-F238E27FC236}">
              <a16:creationId xmlns:a16="http://schemas.microsoft.com/office/drawing/2014/main" id="{00000000-0008-0000-0C00-0000C4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7" name="Text Box 20">
          <a:extLst>
            <a:ext uri="{FF2B5EF4-FFF2-40B4-BE49-F238E27FC236}">
              <a16:creationId xmlns:a16="http://schemas.microsoft.com/office/drawing/2014/main" id="{00000000-0008-0000-0C00-0000C5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8" name="Text Box 21">
          <a:extLst>
            <a:ext uri="{FF2B5EF4-FFF2-40B4-BE49-F238E27FC236}">
              <a16:creationId xmlns:a16="http://schemas.microsoft.com/office/drawing/2014/main" id="{00000000-0008-0000-0C00-0000C6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9" name="Text Box 22">
          <a:extLst>
            <a:ext uri="{FF2B5EF4-FFF2-40B4-BE49-F238E27FC236}">
              <a16:creationId xmlns:a16="http://schemas.microsoft.com/office/drawing/2014/main" id="{00000000-0008-0000-0C00-0000C7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0" name="Text Box 23">
          <a:extLst>
            <a:ext uri="{FF2B5EF4-FFF2-40B4-BE49-F238E27FC236}">
              <a16:creationId xmlns:a16="http://schemas.microsoft.com/office/drawing/2014/main" id="{00000000-0008-0000-0C00-0000C8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1" name="Text Box 24">
          <a:extLst>
            <a:ext uri="{FF2B5EF4-FFF2-40B4-BE49-F238E27FC236}">
              <a16:creationId xmlns:a16="http://schemas.microsoft.com/office/drawing/2014/main" id="{00000000-0008-0000-0C00-0000C9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2" name="Text Box 25">
          <a:extLst>
            <a:ext uri="{FF2B5EF4-FFF2-40B4-BE49-F238E27FC236}">
              <a16:creationId xmlns:a16="http://schemas.microsoft.com/office/drawing/2014/main" id="{00000000-0008-0000-0C00-0000CA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3" name="Text Box 48">
          <a:extLst>
            <a:ext uri="{FF2B5EF4-FFF2-40B4-BE49-F238E27FC236}">
              <a16:creationId xmlns:a16="http://schemas.microsoft.com/office/drawing/2014/main" id="{00000000-0008-0000-0C00-0000CB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4" name="Text Box 93">
          <a:extLst>
            <a:ext uri="{FF2B5EF4-FFF2-40B4-BE49-F238E27FC236}">
              <a16:creationId xmlns:a16="http://schemas.microsoft.com/office/drawing/2014/main" id="{00000000-0008-0000-0C00-0000CC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5" name="Text Box 94">
          <a:extLst>
            <a:ext uri="{FF2B5EF4-FFF2-40B4-BE49-F238E27FC236}">
              <a16:creationId xmlns:a16="http://schemas.microsoft.com/office/drawing/2014/main" id="{00000000-0008-0000-0C00-0000CD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206" name="Text Box 1">
          <a:extLst>
            <a:ext uri="{FF2B5EF4-FFF2-40B4-BE49-F238E27FC236}">
              <a16:creationId xmlns:a16="http://schemas.microsoft.com/office/drawing/2014/main" id="{00000000-0008-0000-0C00-0000CE00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207" name="Text Box 118">
          <a:extLst>
            <a:ext uri="{FF2B5EF4-FFF2-40B4-BE49-F238E27FC236}">
              <a16:creationId xmlns:a16="http://schemas.microsoft.com/office/drawing/2014/main" id="{00000000-0008-0000-0C00-0000CF00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08" name="Text Box 3">
          <a:extLst>
            <a:ext uri="{FF2B5EF4-FFF2-40B4-BE49-F238E27FC236}">
              <a16:creationId xmlns:a16="http://schemas.microsoft.com/office/drawing/2014/main" id="{00000000-0008-0000-0C00-0000D0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09" name="Text Box 4">
          <a:extLst>
            <a:ext uri="{FF2B5EF4-FFF2-40B4-BE49-F238E27FC236}">
              <a16:creationId xmlns:a16="http://schemas.microsoft.com/office/drawing/2014/main" id="{00000000-0008-0000-0C00-0000D1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0" name="Text Box 5">
          <a:extLst>
            <a:ext uri="{FF2B5EF4-FFF2-40B4-BE49-F238E27FC236}">
              <a16:creationId xmlns:a16="http://schemas.microsoft.com/office/drawing/2014/main" id="{00000000-0008-0000-0C00-0000D2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1" name="Text Box 6">
          <a:extLst>
            <a:ext uri="{FF2B5EF4-FFF2-40B4-BE49-F238E27FC236}">
              <a16:creationId xmlns:a16="http://schemas.microsoft.com/office/drawing/2014/main" id="{00000000-0008-0000-0C00-0000D3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2" name="Text Box 7">
          <a:extLst>
            <a:ext uri="{FF2B5EF4-FFF2-40B4-BE49-F238E27FC236}">
              <a16:creationId xmlns:a16="http://schemas.microsoft.com/office/drawing/2014/main" id="{00000000-0008-0000-0C00-0000D4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3" name="Text Box 8">
          <a:extLst>
            <a:ext uri="{FF2B5EF4-FFF2-40B4-BE49-F238E27FC236}">
              <a16:creationId xmlns:a16="http://schemas.microsoft.com/office/drawing/2014/main" id="{00000000-0008-0000-0C00-0000D5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4" name="Text Box 9">
          <a:extLst>
            <a:ext uri="{FF2B5EF4-FFF2-40B4-BE49-F238E27FC236}">
              <a16:creationId xmlns:a16="http://schemas.microsoft.com/office/drawing/2014/main" id="{00000000-0008-0000-0C00-0000D6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5" name="Text Box 10">
          <a:extLst>
            <a:ext uri="{FF2B5EF4-FFF2-40B4-BE49-F238E27FC236}">
              <a16:creationId xmlns:a16="http://schemas.microsoft.com/office/drawing/2014/main" id="{00000000-0008-0000-0C00-0000D7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6" name="Text Box 11">
          <a:extLst>
            <a:ext uri="{FF2B5EF4-FFF2-40B4-BE49-F238E27FC236}">
              <a16:creationId xmlns:a16="http://schemas.microsoft.com/office/drawing/2014/main" id="{00000000-0008-0000-0C00-0000D8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7" name="Text Box 12">
          <a:extLst>
            <a:ext uri="{FF2B5EF4-FFF2-40B4-BE49-F238E27FC236}">
              <a16:creationId xmlns:a16="http://schemas.microsoft.com/office/drawing/2014/main" id="{00000000-0008-0000-0C00-0000D9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8" name="Text Box 13">
          <a:extLst>
            <a:ext uri="{FF2B5EF4-FFF2-40B4-BE49-F238E27FC236}">
              <a16:creationId xmlns:a16="http://schemas.microsoft.com/office/drawing/2014/main" id="{00000000-0008-0000-0C00-0000DA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9" name="Text Box 14">
          <a:extLst>
            <a:ext uri="{FF2B5EF4-FFF2-40B4-BE49-F238E27FC236}">
              <a16:creationId xmlns:a16="http://schemas.microsoft.com/office/drawing/2014/main" id="{00000000-0008-0000-0C00-0000DB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0" name="Text Box 15">
          <a:extLst>
            <a:ext uri="{FF2B5EF4-FFF2-40B4-BE49-F238E27FC236}">
              <a16:creationId xmlns:a16="http://schemas.microsoft.com/office/drawing/2014/main" id="{00000000-0008-0000-0C00-0000DC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1" name="Text Box 16">
          <a:extLst>
            <a:ext uri="{FF2B5EF4-FFF2-40B4-BE49-F238E27FC236}">
              <a16:creationId xmlns:a16="http://schemas.microsoft.com/office/drawing/2014/main" id="{00000000-0008-0000-0C00-0000DD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2" name="Text Box 17">
          <a:extLst>
            <a:ext uri="{FF2B5EF4-FFF2-40B4-BE49-F238E27FC236}">
              <a16:creationId xmlns:a16="http://schemas.microsoft.com/office/drawing/2014/main" id="{00000000-0008-0000-0C00-0000DE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3" name="Text Box 18">
          <a:extLst>
            <a:ext uri="{FF2B5EF4-FFF2-40B4-BE49-F238E27FC236}">
              <a16:creationId xmlns:a16="http://schemas.microsoft.com/office/drawing/2014/main" id="{00000000-0008-0000-0C00-0000DF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4" name="Text Box 19">
          <a:extLst>
            <a:ext uri="{FF2B5EF4-FFF2-40B4-BE49-F238E27FC236}">
              <a16:creationId xmlns:a16="http://schemas.microsoft.com/office/drawing/2014/main" id="{00000000-0008-0000-0C00-0000E0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5" name="Text Box 20">
          <a:extLst>
            <a:ext uri="{FF2B5EF4-FFF2-40B4-BE49-F238E27FC236}">
              <a16:creationId xmlns:a16="http://schemas.microsoft.com/office/drawing/2014/main" id="{00000000-0008-0000-0C00-0000E1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6" name="Text Box 21">
          <a:extLst>
            <a:ext uri="{FF2B5EF4-FFF2-40B4-BE49-F238E27FC236}">
              <a16:creationId xmlns:a16="http://schemas.microsoft.com/office/drawing/2014/main" id="{00000000-0008-0000-0C00-0000E2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7" name="Text Box 22">
          <a:extLst>
            <a:ext uri="{FF2B5EF4-FFF2-40B4-BE49-F238E27FC236}">
              <a16:creationId xmlns:a16="http://schemas.microsoft.com/office/drawing/2014/main" id="{00000000-0008-0000-0C00-0000E3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8" name="Text Box 23">
          <a:extLst>
            <a:ext uri="{FF2B5EF4-FFF2-40B4-BE49-F238E27FC236}">
              <a16:creationId xmlns:a16="http://schemas.microsoft.com/office/drawing/2014/main" id="{00000000-0008-0000-0C00-0000E4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9" name="Text Box 24">
          <a:extLst>
            <a:ext uri="{FF2B5EF4-FFF2-40B4-BE49-F238E27FC236}">
              <a16:creationId xmlns:a16="http://schemas.microsoft.com/office/drawing/2014/main" id="{00000000-0008-0000-0C00-0000E5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30" name="Text Box 25">
          <a:extLst>
            <a:ext uri="{FF2B5EF4-FFF2-40B4-BE49-F238E27FC236}">
              <a16:creationId xmlns:a16="http://schemas.microsoft.com/office/drawing/2014/main" id="{00000000-0008-0000-0C00-0000E6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31" name="Text Box 48">
          <a:extLst>
            <a:ext uri="{FF2B5EF4-FFF2-40B4-BE49-F238E27FC236}">
              <a16:creationId xmlns:a16="http://schemas.microsoft.com/office/drawing/2014/main" id="{00000000-0008-0000-0C00-0000E7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32" name="Text Box 93">
          <a:extLst>
            <a:ext uri="{FF2B5EF4-FFF2-40B4-BE49-F238E27FC236}">
              <a16:creationId xmlns:a16="http://schemas.microsoft.com/office/drawing/2014/main" id="{00000000-0008-0000-0C00-0000E8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33" name="Text Box 94">
          <a:extLst>
            <a:ext uri="{FF2B5EF4-FFF2-40B4-BE49-F238E27FC236}">
              <a16:creationId xmlns:a16="http://schemas.microsoft.com/office/drawing/2014/main" id="{00000000-0008-0000-0C00-0000E9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4" name="Text Box 3">
          <a:extLst>
            <a:ext uri="{FF2B5EF4-FFF2-40B4-BE49-F238E27FC236}">
              <a16:creationId xmlns:a16="http://schemas.microsoft.com/office/drawing/2014/main" id="{00000000-0008-0000-0C00-0000EA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5" name="Text Box 4">
          <a:extLst>
            <a:ext uri="{FF2B5EF4-FFF2-40B4-BE49-F238E27FC236}">
              <a16:creationId xmlns:a16="http://schemas.microsoft.com/office/drawing/2014/main" id="{00000000-0008-0000-0C00-0000EB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6" name="Text Box 5">
          <a:extLst>
            <a:ext uri="{FF2B5EF4-FFF2-40B4-BE49-F238E27FC236}">
              <a16:creationId xmlns:a16="http://schemas.microsoft.com/office/drawing/2014/main" id="{00000000-0008-0000-0C00-0000EC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7" name="Text Box 6">
          <a:extLst>
            <a:ext uri="{FF2B5EF4-FFF2-40B4-BE49-F238E27FC236}">
              <a16:creationId xmlns:a16="http://schemas.microsoft.com/office/drawing/2014/main" id="{00000000-0008-0000-0C00-0000ED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8" name="Text Box 7">
          <a:extLst>
            <a:ext uri="{FF2B5EF4-FFF2-40B4-BE49-F238E27FC236}">
              <a16:creationId xmlns:a16="http://schemas.microsoft.com/office/drawing/2014/main" id="{00000000-0008-0000-0C00-0000EE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9" name="Text Box 8">
          <a:extLst>
            <a:ext uri="{FF2B5EF4-FFF2-40B4-BE49-F238E27FC236}">
              <a16:creationId xmlns:a16="http://schemas.microsoft.com/office/drawing/2014/main" id="{00000000-0008-0000-0C00-0000EF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0" name="Text Box 9">
          <a:extLst>
            <a:ext uri="{FF2B5EF4-FFF2-40B4-BE49-F238E27FC236}">
              <a16:creationId xmlns:a16="http://schemas.microsoft.com/office/drawing/2014/main" id="{00000000-0008-0000-0C00-0000F0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1" name="Text Box 10">
          <a:extLst>
            <a:ext uri="{FF2B5EF4-FFF2-40B4-BE49-F238E27FC236}">
              <a16:creationId xmlns:a16="http://schemas.microsoft.com/office/drawing/2014/main" id="{00000000-0008-0000-0C00-0000F1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2" name="Text Box 11">
          <a:extLst>
            <a:ext uri="{FF2B5EF4-FFF2-40B4-BE49-F238E27FC236}">
              <a16:creationId xmlns:a16="http://schemas.microsoft.com/office/drawing/2014/main" id="{00000000-0008-0000-0C00-0000F2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3" name="Text Box 12">
          <a:extLst>
            <a:ext uri="{FF2B5EF4-FFF2-40B4-BE49-F238E27FC236}">
              <a16:creationId xmlns:a16="http://schemas.microsoft.com/office/drawing/2014/main" id="{00000000-0008-0000-0C00-0000F3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4" name="Text Box 13">
          <a:extLst>
            <a:ext uri="{FF2B5EF4-FFF2-40B4-BE49-F238E27FC236}">
              <a16:creationId xmlns:a16="http://schemas.microsoft.com/office/drawing/2014/main" id="{00000000-0008-0000-0C00-0000F4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5" name="Text Box 14">
          <a:extLst>
            <a:ext uri="{FF2B5EF4-FFF2-40B4-BE49-F238E27FC236}">
              <a16:creationId xmlns:a16="http://schemas.microsoft.com/office/drawing/2014/main" id="{00000000-0008-0000-0C00-0000F5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6" name="Text Box 15">
          <a:extLst>
            <a:ext uri="{FF2B5EF4-FFF2-40B4-BE49-F238E27FC236}">
              <a16:creationId xmlns:a16="http://schemas.microsoft.com/office/drawing/2014/main" id="{00000000-0008-0000-0C00-0000F6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7" name="Text Box 16">
          <a:extLst>
            <a:ext uri="{FF2B5EF4-FFF2-40B4-BE49-F238E27FC236}">
              <a16:creationId xmlns:a16="http://schemas.microsoft.com/office/drawing/2014/main" id="{00000000-0008-0000-0C00-0000F7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8" name="Text Box 17">
          <a:extLst>
            <a:ext uri="{FF2B5EF4-FFF2-40B4-BE49-F238E27FC236}">
              <a16:creationId xmlns:a16="http://schemas.microsoft.com/office/drawing/2014/main" id="{00000000-0008-0000-0C00-0000F8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9" name="Text Box 18">
          <a:extLst>
            <a:ext uri="{FF2B5EF4-FFF2-40B4-BE49-F238E27FC236}">
              <a16:creationId xmlns:a16="http://schemas.microsoft.com/office/drawing/2014/main" id="{00000000-0008-0000-0C00-0000F9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0" name="Text Box 19">
          <a:extLst>
            <a:ext uri="{FF2B5EF4-FFF2-40B4-BE49-F238E27FC236}">
              <a16:creationId xmlns:a16="http://schemas.microsoft.com/office/drawing/2014/main" id="{00000000-0008-0000-0C00-0000FA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1" name="Text Box 20">
          <a:extLst>
            <a:ext uri="{FF2B5EF4-FFF2-40B4-BE49-F238E27FC236}">
              <a16:creationId xmlns:a16="http://schemas.microsoft.com/office/drawing/2014/main" id="{00000000-0008-0000-0C00-0000FB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2" name="Text Box 21">
          <a:extLst>
            <a:ext uri="{FF2B5EF4-FFF2-40B4-BE49-F238E27FC236}">
              <a16:creationId xmlns:a16="http://schemas.microsoft.com/office/drawing/2014/main" id="{00000000-0008-0000-0C00-0000FC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3" name="Text Box 22">
          <a:extLst>
            <a:ext uri="{FF2B5EF4-FFF2-40B4-BE49-F238E27FC236}">
              <a16:creationId xmlns:a16="http://schemas.microsoft.com/office/drawing/2014/main" id="{00000000-0008-0000-0C00-0000FD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4" name="Text Box 23">
          <a:extLst>
            <a:ext uri="{FF2B5EF4-FFF2-40B4-BE49-F238E27FC236}">
              <a16:creationId xmlns:a16="http://schemas.microsoft.com/office/drawing/2014/main" id="{00000000-0008-0000-0C00-0000FE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5" name="Text Box 24">
          <a:extLst>
            <a:ext uri="{FF2B5EF4-FFF2-40B4-BE49-F238E27FC236}">
              <a16:creationId xmlns:a16="http://schemas.microsoft.com/office/drawing/2014/main" id="{00000000-0008-0000-0C00-0000FF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6" name="Text Box 25">
          <a:extLst>
            <a:ext uri="{FF2B5EF4-FFF2-40B4-BE49-F238E27FC236}">
              <a16:creationId xmlns:a16="http://schemas.microsoft.com/office/drawing/2014/main" id="{00000000-0008-0000-0C00-00000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7" name="Text Box 48">
          <a:extLst>
            <a:ext uri="{FF2B5EF4-FFF2-40B4-BE49-F238E27FC236}">
              <a16:creationId xmlns:a16="http://schemas.microsoft.com/office/drawing/2014/main" id="{00000000-0008-0000-0C00-00000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8" name="Text Box 93">
          <a:extLst>
            <a:ext uri="{FF2B5EF4-FFF2-40B4-BE49-F238E27FC236}">
              <a16:creationId xmlns:a16="http://schemas.microsoft.com/office/drawing/2014/main" id="{00000000-0008-0000-0C00-00000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9" name="Text Box 94">
          <a:extLst>
            <a:ext uri="{FF2B5EF4-FFF2-40B4-BE49-F238E27FC236}">
              <a16:creationId xmlns:a16="http://schemas.microsoft.com/office/drawing/2014/main" id="{00000000-0008-0000-0C00-00000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260" name="Text Box 1">
          <a:extLst>
            <a:ext uri="{FF2B5EF4-FFF2-40B4-BE49-F238E27FC236}">
              <a16:creationId xmlns:a16="http://schemas.microsoft.com/office/drawing/2014/main" id="{00000000-0008-0000-0C00-00000401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261" name="Text Box 118">
          <a:extLst>
            <a:ext uri="{FF2B5EF4-FFF2-40B4-BE49-F238E27FC236}">
              <a16:creationId xmlns:a16="http://schemas.microsoft.com/office/drawing/2014/main" id="{00000000-0008-0000-0C00-00000501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2" name="Text Box 3">
          <a:extLst>
            <a:ext uri="{FF2B5EF4-FFF2-40B4-BE49-F238E27FC236}">
              <a16:creationId xmlns:a16="http://schemas.microsoft.com/office/drawing/2014/main" id="{00000000-0008-0000-0C00-00000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3" name="Text Box 4">
          <a:extLst>
            <a:ext uri="{FF2B5EF4-FFF2-40B4-BE49-F238E27FC236}">
              <a16:creationId xmlns:a16="http://schemas.microsoft.com/office/drawing/2014/main" id="{00000000-0008-0000-0C00-00000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4" name="Text Box 5">
          <a:extLst>
            <a:ext uri="{FF2B5EF4-FFF2-40B4-BE49-F238E27FC236}">
              <a16:creationId xmlns:a16="http://schemas.microsoft.com/office/drawing/2014/main" id="{00000000-0008-0000-0C00-00000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5" name="Text Box 6">
          <a:extLst>
            <a:ext uri="{FF2B5EF4-FFF2-40B4-BE49-F238E27FC236}">
              <a16:creationId xmlns:a16="http://schemas.microsoft.com/office/drawing/2014/main" id="{00000000-0008-0000-0C00-00000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6" name="Text Box 7">
          <a:extLst>
            <a:ext uri="{FF2B5EF4-FFF2-40B4-BE49-F238E27FC236}">
              <a16:creationId xmlns:a16="http://schemas.microsoft.com/office/drawing/2014/main" id="{00000000-0008-0000-0C00-00000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7" name="Text Box 8">
          <a:extLst>
            <a:ext uri="{FF2B5EF4-FFF2-40B4-BE49-F238E27FC236}">
              <a16:creationId xmlns:a16="http://schemas.microsoft.com/office/drawing/2014/main" id="{00000000-0008-0000-0C00-00000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8" name="Text Box 9">
          <a:extLst>
            <a:ext uri="{FF2B5EF4-FFF2-40B4-BE49-F238E27FC236}">
              <a16:creationId xmlns:a16="http://schemas.microsoft.com/office/drawing/2014/main" id="{00000000-0008-0000-0C00-00000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9" name="Text Box 10">
          <a:extLst>
            <a:ext uri="{FF2B5EF4-FFF2-40B4-BE49-F238E27FC236}">
              <a16:creationId xmlns:a16="http://schemas.microsoft.com/office/drawing/2014/main" id="{00000000-0008-0000-0C00-00000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0" name="Text Box 11">
          <a:extLst>
            <a:ext uri="{FF2B5EF4-FFF2-40B4-BE49-F238E27FC236}">
              <a16:creationId xmlns:a16="http://schemas.microsoft.com/office/drawing/2014/main" id="{00000000-0008-0000-0C00-00000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1" name="Text Box 12">
          <a:extLst>
            <a:ext uri="{FF2B5EF4-FFF2-40B4-BE49-F238E27FC236}">
              <a16:creationId xmlns:a16="http://schemas.microsoft.com/office/drawing/2014/main" id="{00000000-0008-0000-0C00-00000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2" name="Text Box 13">
          <a:extLst>
            <a:ext uri="{FF2B5EF4-FFF2-40B4-BE49-F238E27FC236}">
              <a16:creationId xmlns:a16="http://schemas.microsoft.com/office/drawing/2014/main" id="{00000000-0008-0000-0C00-00001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3" name="Text Box 14">
          <a:extLst>
            <a:ext uri="{FF2B5EF4-FFF2-40B4-BE49-F238E27FC236}">
              <a16:creationId xmlns:a16="http://schemas.microsoft.com/office/drawing/2014/main" id="{00000000-0008-0000-0C00-00001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4" name="Text Box 15">
          <a:extLst>
            <a:ext uri="{FF2B5EF4-FFF2-40B4-BE49-F238E27FC236}">
              <a16:creationId xmlns:a16="http://schemas.microsoft.com/office/drawing/2014/main" id="{00000000-0008-0000-0C00-00001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5" name="Text Box 16">
          <a:extLst>
            <a:ext uri="{FF2B5EF4-FFF2-40B4-BE49-F238E27FC236}">
              <a16:creationId xmlns:a16="http://schemas.microsoft.com/office/drawing/2014/main" id="{00000000-0008-0000-0C00-00001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6" name="Text Box 17">
          <a:extLst>
            <a:ext uri="{FF2B5EF4-FFF2-40B4-BE49-F238E27FC236}">
              <a16:creationId xmlns:a16="http://schemas.microsoft.com/office/drawing/2014/main" id="{00000000-0008-0000-0C00-00001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7" name="Text Box 18">
          <a:extLst>
            <a:ext uri="{FF2B5EF4-FFF2-40B4-BE49-F238E27FC236}">
              <a16:creationId xmlns:a16="http://schemas.microsoft.com/office/drawing/2014/main" id="{00000000-0008-0000-0C00-00001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8" name="Text Box 19">
          <a:extLst>
            <a:ext uri="{FF2B5EF4-FFF2-40B4-BE49-F238E27FC236}">
              <a16:creationId xmlns:a16="http://schemas.microsoft.com/office/drawing/2014/main" id="{00000000-0008-0000-0C00-00001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9" name="Text Box 20">
          <a:extLst>
            <a:ext uri="{FF2B5EF4-FFF2-40B4-BE49-F238E27FC236}">
              <a16:creationId xmlns:a16="http://schemas.microsoft.com/office/drawing/2014/main" id="{00000000-0008-0000-0C00-00001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0" name="Text Box 21">
          <a:extLst>
            <a:ext uri="{FF2B5EF4-FFF2-40B4-BE49-F238E27FC236}">
              <a16:creationId xmlns:a16="http://schemas.microsoft.com/office/drawing/2014/main" id="{00000000-0008-0000-0C00-00001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1" name="Text Box 22">
          <a:extLst>
            <a:ext uri="{FF2B5EF4-FFF2-40B4-BE49-F238E27FC236}">
              <a16:creationId xmlns:a16="http://schemas.microsoft.com/office/drawing/2014/main" id="{00000000-0008-0000-0C00-00001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2" name="Text Box 23">
          <a:extLst>
            <a:ext uri="{FF2B5EF4-FFF2-40B4-BE49-F238E27FC236}">
              <a16:creationId xmlns:a16="http://schemas.microsoft.com/office/drawing/2014/main" id="{00000000-0008-0000-0C00-00001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3" name="Text Box 24">
          <a:extLst>
            <a:ext uri="{FF2B5EF4-FFF2-40B4-BE49-F238E27FC236}">
              <a16:creationId xmlns:a16="http://schemas.microsoft.com/office/drawing/2014/main" id="{00000000-0008-0000-0C00-00001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4" name="Text Box 25">
          <a:extLst>
            <a:ext uri="{FF2B5EF4-FFF2-40B4-BE49-F238E27FC236}">
              <a16:creationId xmlns:a16="http://schemas.microsoft.com/office/drawing/2014/main" id="{00000000-0008-0000-0C00-00001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5" name="Text Box 48">
          <a:extLst>
            <a:ext uri="{FF2B5EF4-FFF2-40B4-BE49-F238E27FC236}">
              <a16:creationId xmlns:a16="http://schemas.microsoft.com/office/drawing/2014/main" id="{00000000-0008-0000-0C00-00001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6" name="Text Box 93">
          <a:extLst>
            <a:ext uri="{FF2B5EF4-FFF2-40B4-BE49-F238E27FC236}">
              <a16:creationId xmlns:a16="http://schemas.microsoft.com/office/drawing/2014/main" id="{00000000-0008-0000-0C00-00001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7" name="Text Box 94">
          <a:extLst>
            <a:ext uri="{FF2B5EF4-FFF2-40B4-BE49-F238E27FC236}">
              <a16:creationId xmlns:a16="http://schemas.microsoft.com/office/drawing/2014/main" id="{00000000-0008-0000-0C00-00001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8" name="Text Box 3">
          <a:extLst>
            <a:ext uri="{FF2B5EF4-FFF2-40B4-BE49-F238E27FC236}">
              <a16:creationId xmlns:a16="http://schemas.microsoft.com/office/drawing/2014/main" id="{00000000-0008-0000-0C00-00002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9" name="Text Box 4">
          <a:extLst>
            <a:ext uri="{FF2B5EF4-FFF2-40B4-BE49-F238E27FC236}">
              <a16:creationId xmlns:a16="http://schemas.microsoft.com/office/drawing/2014/main" id="{00000000-0008-0000-0C00-00002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0" name="Text Box 5">
          <a:extLst>
            <a:ext uri="{FF2B5EF4-FFF2-40B4-BE49-F238E27FC236}">
              <a16:creationId xmlns:a16="http://schemas.microsoft.com/office/drawing/2014/main" id="{00000000-0008-0000-0C00-00002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1" name="Text Box 6">
          <a:extLst>
            <a:ext uri="{FF2B5EF4-FFF2-40B4-BE49-F238E27FC236}">
              <a16:creationId xmlns:a16="http://schemas.microsoft.com/office/drawing/2014/main" id="{00000000-0008-0000-0C00-00002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2" name="Text Box 7">
          <a:extLst>
            <a:ext uri="{FF2B5EF4-FFF2-40B4-BE49-F238E27FC236}">
              <a16:creationId xmlns:a16="http://schemas.microsoft.com/office/drawing/2014/main" id="{00000000-0008-0000-0C00-00002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3" name="Text Box 8">
          <a:extLst>
            <a:ext uri="{FF2B5EF4-FFF2-40B4-BE49-F238E27FC236}">
              <a16:creationId xmlns:a16="http://schemas.microsoft.com/office/drawing/2014/main" id="{00000000-0008-0000-0C00-00002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4" name="Text Box 9">
          <a:extLst>
            <a:ext uri="{FF2B5EF4-FFF2-40B4-BE49-F238E27FC236}">
              <a16:creationId xmlns:a16="http://schemas.microsoft.com/office/drawing/2014/main" id="{00000000-0008-0000-0C00-00002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5" name="Text Box 10">
          <a:extLst>
            <a:ext uri="{FF2B5EF4-FFF2-40B4-BE49-F238E27FC236}">
              <a16:creationId xmlns:a16="http://schemas.microsoft.com/office/drawing/2014/main" id="{00000000-0008-0000-0C00-00002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6" name="Text Box 11">
          <a:extLst>
            <a:ext uri="{FF2B5EF4-FFF2-40B4-BE49-F238E27FC236}">
              <a16:creationId xmlns:a16="http://schemas.microsoft.com/office/drawing/2014/main" id="{00000000-0008-0000-0C00-00002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7" name="Text Box 12">
          <a:extLst>
            <a:ext uri="{FF2B5EF4-FFF2-40B4-BE49-F238E27FC236}">
              <a16:creationId xmlns:a16="http://schemas.microsoft.com/office/drawing/2014/main" id="{00000000-0008-0000-0C00-00002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8" name="Text Box 13">
          <a:extLst>
            <a:ext uri="{FF2B5EF4-FFF2-40B4-BE49-F238E27FC236}">
              <a16:creationId xmlns:a16="http://schemas.microsoft.com/office/drawing/2014/main" id="{00000000-0008-0000-0C00-00002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9" name="Text Box 14">
          <a:extLst>
            <a:ext uri="{FF2B5EF4-FFF2-40B4-BE49-F238E27FC236}">
              <a16:creationId xmlns:a16="http://schemas.microsoft.com/office/drawing/2014/main" id="{00000000-0008-0000-0C00-00002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0" name="Text Box 15">
          <a:extLst>
            <a:ext uri="{FF2B5EF4-FFF2-40B4-BE49-F238E27FC236}">
              <a16:creationId xmlns:a16="http://schemas.microsoft.com/office/drawing/2014/main" id="{00000000-0008-0000-0C00-00002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1" name="Text Box 16">
          <a:extLst>
            <a:ext uri="{FF2B5EF4-FFF2-40B4-BE49-F238E27FC236}">
              <a16:creationId xmlns:a16="http://schemas.microsoft.com/office/drawing/2014/main" id="{00000000-0008-0000-0C00-00002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2" name="Text Box 17">
          <a:extLst>
            <a:ext uri="{FF2B5EF4-FFF2-40B4-BE49-F238E27FC236}">
              <a16:creationId xmlns:a16="http://schemas.microsoft.com/office/drawing/2014/main" id="{00000000-0008-0000-0C00-00002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3" name="Text Box 18">
          <a:extLst>
            <a:ext uri="{FF2B5EF4-FFF2-40B4-BE49-F238E27FC236}">
              <a16:creationId xmlns:a16="http://schemas.microsoft.com/office/drawing/2014/main" id="{00000000-0008-0000-0C00-00002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4" name="Text Box 19">
          <a:extLst>
            <a:ext uri="{FF2B5EF4-FFF2-40B4-BE49-F238E27FC236}">
              <a16:creationId xmlns:a16="http://schemas.microsoft.com/office/drawing/2014/main" id="{00000000-0008-0000-0C00-00003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5" name="Text Box 20">
          <a:extLst>
            <a:ext uri="{FF2B5EF4-FFF2-40B4-BE49-F238E27FC236}">
              <a16:creationId xmlns:a16="http://schemas.microsoft.com/office/drawing/2014/main" id="{00000000-0008-0000-0C00-00003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6" name="Text Box 21">
          <a:extLst>
            <a:ext uri="{FF2B5EF4-FFF2-40B4-BE49-F238E27FC236}">
              <a16:creationId xmlns:a16="http://schemas.microsoft.com/office/drawing/2014/main" id="{00000000-0008-0000-0C00-00003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7" name="Text Box 22">
          <a:extLst>
            <a:ext uri="{FF2B5EF4-FFF2-40B4-BE49-F238E27FC236}">
              <a16:creationId xmlns:a16="http://schemas.microsoft.com/office/drawing/2014/main" id="{00000000-0008-0000-0C00-00003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8" name="Text Box 23">
          <a:extLst>
            <a:ext uri="{FF2B5EF4-FFF2-40B4-BE49-F238E27FC236}">
              <a16:creationId xmlns:a16="http://schemas.microsoft.com/office/drawing/2014/main" id="{00000000-0008-0000-0C00-00003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9" name="Text Box 24">
          <a:extLst>
            <a:ext uri="{FF2B5EF4-FFF2-40B4-BE49-F238E27FC236}">
              <a16:creationId xmlns:a16="http://schemas.microsoft.com/office/drawing/2014/main" id="{00000000-0008-0000-0C00-00003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0" name="Text Box 25">
          <a:extLst>
            <a:ext uri="{FF2B5EF4-FFF2-40B4-BE49-F238E27FC236}">
              <a16:creationId xmlns:a16="http://schemas.microsoft.com/office/drawing/2014/main" id="{00000000-0008-0000-0C00-00003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1" name="Text Box 48">
          <a:extLst>
            <a:ext uri="{FF2B5EF4-FFF2-40B4-BE49-F238E27FC236}">
              <a16:creationId xmlns:a16="http://schemas.microsoft.com/office/drawing/2014/main" id="{00000000-0008-0000-0C00-00003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2" name="Text Box 93">
          <a:extLst>
            <a:ext uri="{FF2B5EF4-FFF2-40B4-BE49-F238E27FC236}">
              <a16:creationId xmlns:a16="http://schemas.microsoft.com/office/drawing/2014/main" id="{00000000-0008-0000-0C00-00003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3" name="Text Box 94">
          <a:extLst>
            <a:ext uri="{FF2B5EF4-FFF2-40B4-BE49-F238E27FC236}">
              <a16:creationId xmlns:a16="http://schemas.microsoft.com/office/drawing/2014/main" id="{00000000-0008-0000-0C00-00003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314" name="Text Box 1">
          <a:extLst>
            <a:ext uri="{FF2B5EF4-FFF2-40B4-BE49-F238E27FC236}">
              <a16:creationId xmlns:a16="http://schemas.microsoft.com/office/drawing/2014/main" id="{00000000-0008-0000-0C00-00003A01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315" name="Text Box 118">
          <a:extLst>
            <a:ext uri="{FF2B5EF4-FFF2-40B4-BE49-F238E27FC236}">
              <a16:creationId xmlns:a16="http://schemas.microsoft.com/office/drawing/2014/main" id="{00000000-0008-0000-0C00-00003B01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6" name="Text Box 3">
          <a:extLst>
            <a:ext uri="{FF2B5EF4-FFF2-40B4-BE49-F238E27FC236}">
              <a16:creationId xmlns:a16="http://schemas.microsoft.com/office/drawing/2014/main" id="{00000000-0008-0000-0C00-00003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7" name="Text Box 4">
          <a:extLst>
            <a:ext uri="{FF2B5EF4-FFF2-40B4-BE49-F238E27FC236}">
              <a16:creationId xmlns:a16="http://schemas.microsoft.com/office/drawing/2014/main" id="{00000000-0008-0000-0C00-00003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8" name="Text Box 5">
          <a:extLst>
            <a:ext uri="{FF2B5EF4-FFF2-40B4-BE49-F238E27FC236}">
              <a16:creationId xmlns:a16="http://schemas.microsoft.com/office/drawing/2014/main" id="{00000000-0008-0000-0C00-00003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9" name="Text Box 6">
          <a:extLst>
            <a:ext uri="{FF2B5EF4-FFF2-40B4-BE49-F238E27FC236}">
              <a16:creationId xmlns:a16="http://schemas.microsoft.com/office/drawing/2014/main" id="{00000000-0008-0000-0C00-00003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0" name="Text Box 7">
          <a:extLst>
            <a:ext uri="{FF2B5EF4-FFF2-40B4-BE49-F238E27FC236}">
              <a16:creationId xmlns:a16="http://schemas.microsoft.com/office/drawing/2014/main" id="{00000000-0008-0000-0C00-00004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1" name="Text Box 8">
          <a:extLst>
            <a:ext uri="{FF2B5EF4-FFF2-40B4-BE49-F238E27FC236}">
              <a16:creationId xmlns:a16="http://schemas.microsoft.com/office/drawing/2014/main" id="{00000000-0008-0000-0C00-00004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2" name="Text Box 9">
          <a:extLst>
            <a:ext uri="{FF2B5EF4-FFF2-40B4-BE49-F238E27FC236}">
              <a16:creationId xmlns:a16="http://schemas.microsoft.com/office/drawing/2014/main" id="{00000000-0008-0000-0C00-00004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3" name="Text Box 10">
          <a:extLst>
            <a:ext uri="{FF2B5EF4-FFF2-40B4-BE49-F238E27FC236}">
              <a16:creationId xmlns:a16="http://schemas.microsoft.com/office/drawing/2014/main" id="{00000000-0008-0000-0C00-00004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4" name="Text Box 11">
          <a:extLst>
            <a:ext uri="{FF2B5EF4-FFF2-40B4-BE49-F238E27FC236}">
              <a16:creationId xmlns:a16="http://schemas.microsoft.com/office/drawing/2014/main" id="{00000000-0008-0000-0C00-00004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5" name="Text Box 12">
          <a:extLst>
            <a:ext uri="{FF2B5EF4-FFF2-40B4-BE49-F238E27FC236}">
              <a16:creationId xmlns:a16="http://schemas.microsoft.com/office/drawing/2014/main" id="{00000000-0008-0000-0C00-00004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6" name="Text Box 13">
          <a:extLst>
            <a:ext uri="{FF2B5EF4-FFF2-40B4-BE49-F238E27FC236}">
              <a16:creationId xmlns:a16="http://schemas.microsoft.com/office/drawing/2014/main" id="{00000000-0008-0000-0C00-00004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7" name="Text Box 14">
          <a:extLst>
            <a:ext uri="{FF2B5EF4-FFF2-40B4-BE49-F238E27FC236}">
              <a16:creationId xmlns:a16="http://schemas.microsoft.com/office/drawing/2014/main" id="{00000000-0008-0000-0C00-00004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8" name="Text Box 15">
          <a:extLst>
            <a:ext uri="{FF2B5EF4-FFF2-40B4-BE49-F238E27FC236}">
              <a16:creationId xmlns:a16="http://schemas.microsoft.com/office/drawing/2014/main" id="{00000000-0008-0000-0C00-00004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9" name="Text Box 16">
          <a:extLst>
            <a:ext uri="{FF2B5EF4-FFF2-40B4-BE49-F238E27FC236}">
              <a16:creationId xmlns:a16="http://schemas.microsoft.com/office/drawing/2014/main" id="{00000000-0008-0000-0C00-00004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0" name="Text Box 17">
          <a:extLst>
            <a:ext uri="{FF2B5EF4-FFF2-40B4-BE49-F238E27FC236}">
              <a16:creationId xmlns:a16="http://schemas.microsoft.com/office/drawing/2014/main" id="{00000000-0008-0000-0C00-00004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1" name="Text Box 18">
          <a:extLst>
            <a:ext uri="{FF2B5EF4-FFF2-40B4-BE49-F238E27FC236}">
              <a16:creationId xmlns:a16="http://schemas.microsoft.com/office/drawing/2014/main" id="{00000000-0008-0000-0C00-00004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2" name="Text Box 19">
          <a:extLst>
            <a:ext uri="{FF2B5EF4-FFF2-40B4-BE49-F238E27FC236}">
              <a16:creationId xmlns:a16="http://schemas.microsoft.com/office/drawing/2014/main" id="{00000000-0008-0000-0C00-00004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3" name="Text Box 20">
          <a:extLst>
            <a:ext uri="{FF2B5EF4-FFF2-40B4-BE49-F238E27FC236}">
              <a16:creationId xmlns:a16="http://schemas.microsoft.com/office/drawing/2014/main" id="{00000000-0008-0000-0C00-00004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4" name="Text Box 21">
          <a:extLst>
            <a:ext uri="{FF2B5EF4-FFF2-40B4-BE49-F238E27FC236}">
              <a16:creationId xmlns:a16="http://schemas.microsoft.com/office/drawing/2014/main" id="{00000000-0008-0000-0C00-00004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5" name="Text Box 22">
          <a:extLst>
            <a:ext uri="{FF2B5EF4-FFF2-40B4-BE49-F238E27FC236}">
              <a16:creationId xmlns:a16="http://schemas.microsoft.com/office/drawing/2014/main" id="{00000000-0008-0000-0C00-00004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6" name="Text Box 23">
          <a:extLst>
            <a:ext uri="{FF2B5EF4-FFF2-40B4-BE49-F238E27FC236}">
              <a16:creationId xmlns:a16="http://schemas.microsoft.com/office/drawing/2014/main" id="{00000000-0008-0000-0C00-00005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7" name="Text Box 24">
          <a:extLst>
            <a:ext uri="{FF2B5EF4-FFF2-40B4-BE49-F238E27FC236}">
              <a16:creationId xmlns:a16="http://schemas.microsoft.com/office/drawing/2014/main" id="{00000000-0008-0000-0C00-00005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8" name="Text Box 25">
          <a:extLst>
            <a:ext uri="{FF2B5EF4-FFF2-40B4-BE49-F238E27FC236}">
              <a16:creationId xmlns:a16="http://schemas.microsoft.com/office/drawing/2014/main" id="{00000000-0008-0000-0C00-00005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9" name="Text Box 48">
          <a:extLst>
            <a:ext uri="{FF2B5EF4-FFF2-40B4-BE49-F238E27FC236}">
              <a16:creationId xmlns:a16="http://schemas.microsoft.com/office/drawing/2014/main" id="{00000000-0008-0000-0C00-00005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0" name="Text Box 93">
          <a:extLst>
            <a:ext uri="{FF2B5EF4-FFF2-40B4-BE49-F238E27FC236}">
              <a16:creationId xmlns:a16="http://schemas.microsoft.com/office/drawing/2014/main" id="{00000000-0008-0000-0C00-00005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1" name="Text Box 94">
          <a:extLst>
            <a:ext uri="{FF2B5EF4-FFF2-40B4-BE49-F238E27FC236}">
              <a16:creationId xmlns:a16="http://schemas.microsoft.com/office/drawing/2014/main" id="{00000000-0008-0000-0C00-00005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2" name="Text Box 3">
          <a:extLst>
            <a:ext uri="{FF2B5EF4-FFF2-40B4-BE49-F238E27FC236}">
              <a16:creationId xmlns:a16="http://schemas.microsoft.com/office/drawing/2014/main" id="{00000000-0008-0000-0C00-00005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3" name="Text Box 4">
          <a:extLst>
            <a:ext uri="{FF2B5EF4-FFF2-40B4-BE49-F238E27FC236}">
              <a16:creationId xmlns:a16="http://schemas.microsoft.com/office/drawing/2014/main" id="{00000000-0008-0000-0C00-00005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4" name="Text Box 5">
          <a:extLst>
            <a:ext uri="{FF2B5EF4-FFF2-40B4-BE49-F238E27FC236}">
              <a16:creationId xmlns:a16="http://schemas.microsoft.com/office/drawing/2014/main" id="{00000000-0008-0000-0C00-00005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5" name="Text Box 6">
          <a:extLst>
            <a:ext uri="{FF2B5EF4-FFF2-40B4-BE49-F238E27FC236}">
              <a16:creationId xmlns:a16="http://schemas.microsoft.com/office/drawing/2014/main" id="{00000000-0008-0000-0C00-00005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6" name="Text Box 7">
          <a:extLst>
            <a:ext uri="{FF2B5EF4-FFF2-40B4-BE49-F238E27FC236}">
              <a16:creationId xmlns:a16="http://schemas.microsoft.com/office/drawing/2014/main" id="{00000000-0008-0000-0C00-00005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7" name="Text Box 8">
          <a:extLst>
            <a:ext uri="{FF2B5EF4-FFF2-40B4-BE49-F238E27FC236}">
              <a16:creationId xmlns:a16="http://schemas.microsoft.com/office/drawing/2014/main" id="{00000000-0008-0000-0C00-00005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8" name="Text Box 9">
          <a:extLst>
            <a:ext uri="{FF2B5EF4-FFF2-40B4-BE49-F238E27FC236}">
              <a16:creationId xmlns:a16="http://schemas.microsoft.com/office/drawing/2014/main" id="{00000000-0008-0000-0C00-00005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9" name="Text Box 10">
          <a:extLst>
            <a:ext uri="{FF2B5EF4-FFF2-40B4-BE49-F238E27FC236}">
              <a16:creationId xmlns:a16="http://schemas.microsoft.com/office/drawing/2014/main" id="{00000000-0008-0000-0C00-00005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0" name="Text Box 11">
          <a:extLst>
            <a:ext uri="{FF2B5EF4-FFF2-40B4-BE49-F238E27FC236}">
              <a16:creationId xmlns:a16="http://schemas.microsoft.com/office/drawing/2014/main" id="{00000000-0008-0000-0C00-00005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1" name="Text Box 12">
          <a:extLst>
            <a:ext uri="{FF2B5EF4-FFF2-40B4-BE49-F238E27FC236}">
              <a16:creationId xmlns:a16="http://schemas.microsoft.com/office/drawing/2014/main" id="{00000000-0008-0000-0C00-00005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2" name="Text Box 13">
          <a:extLst>
            <a:ext uri="{FF2B5EF4-FFF2-40B4-BE49-F238E27FC236}">
              <a16:creationId xmlns:a16="http://schemas.microsoft.com/office/drawing/2014/main" id="{00000000-0008-0000-0C00-00006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3" name="Text Box 14">
          <a:extLst>
            <a:ext uri="{FF2B5EF4-FFF2-40B4-BE49-F238E27FC236}">
              <a16:creationId xmlns:a16="http://schemas.microsoft.com/office/drawing/2014/main" id="{00000000-0008-0000-0C00-00006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4" name="Text Box 15">
          <a:extLst>
            <a:ext uri="{FF2B5EF4-FFF2-40B4-BE49-F238E27FC236}">
              <a16:creationId xmlns:a16="http://schemas.microsoft.com/office/drawing/2014/main" id="{00000000-0008-0000-0C00-00006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5" name="Text Box 16">
          <a:extLst>
            <a:ext uri="{FF2B5EF4-FFF2-40B4-BE49-F238E27FC236}">
              <a16:creationId xmlns:a16="http://schemas.microsoft.com/office/drawing/2014/main" id="{00000000-0008-0000-0C00-00006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6" name="Text Box 17">
          <a:extLst>
            <a:ext uri="{FF2B5EF4-FFF2-40B4-BE49-F238E27FC236}">
              <a16:creationId xmlns:a16="http://schemas.microsoft.com/office/drawing/2014/main" id="{00000000-0008-0000-0C00-00006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7" name="Text Box 18">
          <a:extLst>
            <a:ext uri="{FF2B5EF4-FFF2-40B4-BE49-F238E27FC236}">
              <a16:creationId xmlns:a16="http://schemas.microsoft.com/office/drawing/2014/main" id="{00000000-0008-0000-0C00-00006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8" name="Text Box 19">
          <a:extLst>
            <a:ext uri="{FF2B5EF4-FFF2-40B4-BE49-F238E27FC236}">
              <a16:creationId xmlns:a16="http://schemas.microsoft.com/office/drawing/2014/main" id="{00000000-0008-0000-0C00-00006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9" name="Text Box 20">
          <a:extLst>
            <a:ext uri="{FF2B5EF4-FFF2-40B4-BE49-F238E27FC236}">
              <a16:creationId xmlns:a16="http://schemas.microsoft.com/office/drawing/2014/main" id="{00000000-0008-0000-0C00-00006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0" name="Text Box 21">
          <a:extLst>
            <a:ext uri="{FF2B5EF4-FFF2-40B4-BE49-F238E27FC236}">
              <a16:creationId xmlns:a16="http://schemas.microsoft.com/office/drawing/2014/main" id="{00000000-0008-0000-0C00-00006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1" name="Text Box 22">
          <a:extLst>
            <a:ext uri="{FF2B5EF4-FFF2-40B4-BE49-F238E27FC236}">
              <a16:creationId xmlns:a16="http://schemas.microsoft.com/office/drawing/2014/main" id="{00000000-0008-0000-0C00-00006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2" name="Text Box 23">
          <a:extLst>
            <a:ext uri="{FF2B5EF4-FFF2-40B4-BE49-F238E27FC236}">
              <a16:creationId xmlns:a16="http://schemas.microsoft.com/office/drawing/2014/main" id="{00000000-0008-0000-0C00-00006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3" name="Text Box 24">
          <a:extLst>
            <a:ext uri="{FF2B5EF4-FFF2-40B4-BE49-F238E27FC236}">
              <a16:creationId xmlns:a16="http://schemas.microsoft.com/office/drawing/2014/main" id="{00000000-0008-0000-0C00-00006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4" name="Text Box 25">
          <a:extLst>
            <a:ext uri="{FF2B5EF4-FFF2-40B4-BE49-F238E27FC236}">
              <a16:creationId xmlns:a16="http://schemas.microsoft.com/office/drawing/2014/main" id="{00000000-0008-0000-0C00-00006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5" name="Text Box 48">
          <a:extLst>
            <a:ext uri="{FF2B5EF4-FFF2-40B4-BE49-F238E27FC236}">
              <a16:creationId xmlns:a16="http://schemas.microsoft.com/office/drawing/2014/main" id="{00000000-0008-0000-0C00-00006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6" name="Text Box 93">
          <a:extLst>
            <a:ext uri="{FF2B5EF4-FFF2-40B4-BE49-F238E27FC236}">
              <a16:creationId xmlns:a16="http://schemas.microsoft.com/office/drawing/2014/main" id="{00000000-0008-0000-0C00-00006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7" name="Text Box 94">
          <a:extLst>
            <a:ext uri="{FF2B5EF4-FFF2-40B4-BE49-F238E27FC236}">
              <a16:creationId xmlns:a16="http://schemas.microsoft.com/office/drawing/2014/main" id="{00000000-0008-0000-0C00-00006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68" name="Text Box 3">
          <a:extLst>
            <a:ext uri="{FF2B5EF4-FFF2-40B4-BE49-F238E27FC236}">
              <a16:creationId xmlns:a16="http://schemas.microsoft.com/office/drawing/2014/main" id="{00000000-0008-0000-0C00-000070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69" name="Text Box 4">
          <a:extLst>
            <a:ext uri="{FF2B5EF4-FFF2-40B4-BE49-F238E27FC236}">
              <a16:creationId xmlns:a16="http://schemas.microsoft.com/office/drawing/2014/main" id="{00000000-0008-0000-0C00-000071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0" name="Text Box 5">
          <a:extLst>
            <a:ext uri="{FF2B5EF4-FFF2-40B4-BE49-F238E27FC236}">
              <a16:creationId xmlns:a16="http://schemas.microsoft.com/office/drawing/2014/main" id="{00000000-0008-0000-0C00-000072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1" name="Text Box 6">
          <a:extLst>
            <a:ext uri="{FF2B5EF4-FFF2-40B4-BE49-F238E27FC236}">
              <a16:creationId xmlns:a16="http://schemas.microsoft.com/office/drawing/2014/main" id="{00000000-0008-0000-0C00-000073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2" name="Text Box 7">
          <a:extLst>
            <a:ext uri="{FF2B5EF4-FFF2-40B4-BE49-F238E27FC236}">
              <a16:creationId xmlns:a16="http://schemas.microsoft.com/office/drawing/2014/main" id="{00000000-0008-0000-0C00-000074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3" name="Text Box 8">
          <a:extLst>
            <a:ext uri="{FF2B5EF4-FFF2-40B4-BE49-F238E27FC236}">
              <a16:creationId xmlns:a16="http://schemas.microsoft.com/office/drawing/2014/main" id="{00000000-0008-0000-0C00-000075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4" name="Text Box 9">
          <a:extLst>
            <a:ext uri="{FF2B5EF4-FFF2-40B4-BE49-F238E27FC236}">
              <a16:creationId xmlns:a16="http://schemas.microsoft.com/office/drawing/2014/main" id="{00000000-0008-0000-0C00-000076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5" name="Text Box 10">
          <a:extLst>
            <a:ext uri="{FF2B5EF4-FFF2-40B4-BE49-F238E27FC236}">
              <a16:creationId xmlns:a16="http://schemas.microsoft.com/office/drawing/2014/main" id="{00000000-0008-0000-0C00-000077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6" name="Text Box 11">
          <a:extLst>
            <a:ext uri="{FF2B5EF4-FFF2-40B4-BE49-F238E27FC236}">
              <a16:creationId xmlns:a16="http://schemas.microsoft.com/office/drawing/2014/main" id="{00000000-0008-0000-0C00-000078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7" name="Text Box 12">
          <a:extLst>
            <a:ext uri="{FF2B5EF4-FFF2-40B4-BE49-F238E27FC236}">
              <a16:creationId xmlns:a16="http://schemas.microsoft.com/office/drawing/2014/main" id="{00000000-0008-0000-0C00-000079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8" name="Text Box 13">
          <a:extLst>
            <a:ext uri="{FF2B5EF4-FFF2-40B4-BE49-F238E27FC236}">
              <a16:creationId xmlns:a16="http://schemas.microsoft.com/office/drawing/2014/main" id="{00000000-0008-0000-0C00-00007A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9" name="Text Box 14">
          <a:extLst>
            <a:ext uri="{FF2B5EF4-FFF2-40B4-BE49-F238E27FC236}">
              <a16:creationId xmlns:a16="http://schemas.microsoft.com/office/drawing/2014/main" id="{00000000-0008-0000-0C00-00007B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0" name="Text Box 15">
          <a:extLst>
            <a:ext uri="{FF2B5EF4-FFF2-40B4-BE49-F238E27FC236}">
              <a16:creationId xmlns:a16="http://schemas.microsoft.com/office/drawing/2014/main" id="{00000000-0008-0000-0C00-00007C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1" name="Text Box 16">
          <a:extLst>
            <a:ext uri="{FF2B5EF4-FFF2-40B4-BE49-F238E27FC236}">
              <a16:creationId xmlns:a16="http://schemas.microsoft.com/office/drawing/2014/main" id="{00000000-0008-0000-0C00-00007D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2" name="Text Box 17">
          <a:extLst>
            <a:ext uri="{FF2B5EF4-FFF2-40B4-BE49-F238E27FC236}">
              <a16:creationId xmlns:a16="http://schemas.microsoft.com/office/drawing/2014/main" id="{00000000-0008-0000-0C00-00007E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3" name="Text Box 18">
          <a:extLst>
            <a:ext uri="{FF2B5EF4-FFF2-40B4-BE49-F238E27FC236}">
              <a16:creationId xmlns:a16="http://schemas.microsoft.com/office/drawing/2014/main" id="{00000000-0008-0000-0C00-00007F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4" name="Text Box 19">
          <a:extLst>
            <a:ext uri="{FF2B5EF4-FFF2-40B4-BE49-F238E27FC236}">
              <a16:creationId xmlns:a16="http://schemas.microsoft.com/office/drawing/2014/main" id="{00000000-0008-0000-0C00-000080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5" name="Text Box 20">
          <a:extLst>
            <a:ext uri="{FF2B5EF4-FFF2-40B4-BE49-F238E27FC236}">
              <a16:creationId xmlns:a16="http://schemas.microsoft.com/office/drawing/2014/main" id="{00000000-0008-0000-0C00-000081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6" name="Text Box 21">
          <a:extLst>
            <a:ext uri="{FF2B5EF4-FFF2-40B4-BE49-F238E27FC236}">
              <a16:creationId xmlns:a16="http://schemas.microsoft.com/office/drawing/2014/main" id="{00000000-0008-0000-0C00-000082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7" name="Text Box 22">
          <a:extLst>
            <a:ext uri="{FF2B5EF4-FFF2-40B4-BE49-F238E27FC236}">
              <a16:creationId xmlns:a16="http://schemas.microsoft.com/office/drawing/2014/main" id="{00000000-0008-0000-0C00-000083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8" name="Text Box 23">
          <a:extLst>
            <a:ext uri="{FF2B5EF4-FFF2-40B4-BE49-F238E27FC236}">
              <a16:creationId xmlns:a16="http://schemas.microsoft.com/office/drawing/2014/main" id="{00000000-0008-0000-0C00-000084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9" name="Text Box 24">
          <a:extLst>
            <a:ext uri="{FF2B5EF4-FFF2-40B4-BE49-F238E27FC236}">
              <a16:creationId xmlns:a16="http://schemas.microsoft.com/office/drawing/2014/main" id="{00000000-0008-0000-0C00-000085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0" name="Text Box 25">
          <a:extLst>
            <a:ext uri="{FF2B5EF4-FFF2-40B4-BE49-F238E27FC236}">
              <a16:creationId xmlns:a16="http://schemas.microsoft.com/office/drawing/2014/main" id="{00000000-0008-0000-0C00-000086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1" name="Text Box 48">
          <a:extLst>
            <a:ext uri="{FF2B5EF4-FFF2-40B4-BE49-F238E27FC236}">
              <a16:creationId xmlns:a16="http://schemas.microsoft.com/office/drawing/2014/main" id="{00000000-0008-0000-0C00-000087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2" name="Text Box 93">
          <a:extLst>
            <a:ext uri="{FF2B5EF4-FFF2-40B4-BE49-F238E27FC236}">
              <a16:creationId xmlns:a16="http://schemas.microsoft.com/office/drawing/2014/main" id="{00000000-0008-0000-0C00-000088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3" name="Text Box 94">
          <a:extLst>
            <a:ext uri="{FF2B5EF4-FFF2-40B4-BE49-F238E27FC236}">
              <a16:creationId xmlns:a16="http://schemas.microsoft.com/office/drawing/2014/main" id="{00000000-0008-0000-0C00-000089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394" name="Text Box 1">
          <a:extLst>
            <a:ext uri="{FF2B5EF4-FFF2-40B4-BE49-F238E27FC236}">
              <a16:creationId xmlns:a16="http://schemas.microsoft.com/office/drawing/2014/main" id="{00000000-0008-0000-0C00-00008A01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395" name="Text Box 118">
          <a:extLst>
            <a:ext uri="{FF2B5EF4-FFF2-40B4-BE49-F238E27FC236}">
              <a16:creationId xmlns:a16="http://schemas.microsoft.com/office/drawing/2014/main" id="{00000000-0008-0000-0C00-00008B01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6" name="Text Box 3">
          <a:extLst>
            <a:ext uri="{FF2B5EF4-FFF2-40B4-BE49-F238E27FC236}">
              <a16:creationId xmlns:a16="http://schemas.microsoft.com/office/drawing/2014/main" id="{00000000-0008-0000-0C00-00008C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7" name="Text Box 4">
          <a:extLst>
            <a:ext uri="{FF2B5EF4-FFF2-40B4-BE49-F238E27FC236}">
              <a16:creationId xmlns:a16="http://schemas.microsoft.com/office/drawing/2014/main" id="{00000000-0008-0000-0C00-00008D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8" name="Text Box 5">
          <a:extLst>
            <a:ext uri="{FF2B5EF4-FFF2-40B4-BE49-F238E27FC236}">
              <a16:creationId xmlns:a16="http://schemas.microsoft.com/office/drawing/2014/main" id="{00000000-0008-0000-0C00-00008E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9" name="Text Box 6">
          <a:extLst>
            <a:ext uri="{FF2B5EF4-FFF2-40B4-BE49-F238E27FC236}">
              <a16:creationId xmlns:a16="http://schemas.microsoft.com/office/drawing/2014/main" id="{00000000-0008-0000-0C00-00008F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0" name="Text Box 7">
          <a:extLst>
            <a:ext uri="{FF2B5EF4-FFF2-40B4-BE49-F238E27FC236}">
              <a16:creationId xmlns:a16="http://schemas.microsoft.com/office/drawing/2014/main" id="{00000000-0008-0000-0C00-000090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1" name="Text Box 8">
          <a:extLst>
            <a:ext uri="{FF2B5EF4-FFF2-40B4-BE49-F238E27FC236}">
              <a16:creationId xmlns:a16="http://schemas.microsoft.com/office/drawing/2014/main" id="{00000000-0008-0000-0C00-000091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2" name="Text Box 9">
          <a:extLst>
            <a:ext uri="{FF2B5EF4-FFF2-40B4-BE49-F238E27FC236}">
              <a16:creationId xmlns:a16="http://schemas.microsoft.com/office/drawing/2014/main" id="{00000000-0008-0000-0C00-000092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3" name="Text Box 10">
          <a:extLst>
            <a:ext uri="{FF2B5EF4-FFF2-40B4-BE49-F238E27FC236}">
              <a16:creationId xmlns:a16="http://schemas.microsoft.com/office/drawing/2014/main" id="{00000000-0008-0000-0C00-000093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4" name="Text Box 11">
          <a:extLst>
            <a:ext uri="{FF2B5EF4-FFF2-40B4-BE49-F238E27FC236}">
              <a16:creationId xmlns:a16="http://schemas.microsoft.com/office/drawing/2014/main" id="{00000000-0008-0000-0C00-000094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5" name="Text Box 12">
          <a:extLst>
            <a:ext uri="{FF2B5EF4-FFF2-40B4-BE49-F238E27FC236}">
              <a16:creationId xmlns:a16="http://schemas.microsoft.com/office/drawing/2014/main" id="{00000000-0008-0000-0C00-000095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6" name="Text Box 13">
          <a:extLst>
            <a:ext uri="{FF2B5EF4-FFF2-40B4-BE49-F238E27FC236}">
              <a16:creationId xmlns:a16="http://schemas.microsoft.com/office/drawing/2014/main" id="{00000000-0008-0000-0C00-000096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7" name="Text Box 14">
          <a:extLst>
            <a:ext uri="{FF2B5EF4-FFF2-40B4-BE49-F238E27FC236}">
              <a16:creationId xmlns:a16="http://schemas.microsoft.com/office/drawing/2014/main" id="{00000000-0008-0000-0C00-000097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8" name="Text Box 15">
          <a:extLst>
            <a:ext uri="{FF2B5EF4-FFF2-40B4-BE49-F238E27FC236}">
              <a16:creationId xmlns:a16="http://schemas.microsoft.com/office/drawing/2014/main" id="{00000000-0008-0000-0C00-000098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9" name="Text Box 16">
          <a:extLst>
            <a:ext uri="{FF2B5EF4-FFF2-40B4-BE49-F238E27FC236}">
              <a16:creationId xmlns:a16="http://schemas.microsoft.com/office/drawing/2014/main" id="{00000000-0008-0000-0C00-000099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0" name="Text Box 17">
          <a:extLst>
            <a:ext uri="{FF2B5EF4-FFF2-40B4-BE49-F238E27FC236}">
              <a16:creationId xmlns:a16="http://schemas.microsoft.com/office/drawing/2014/main" id="{00000000-0008-0000-0C00-00009A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1" name="Text Box 18">
          <a:extLst>
            <a:ext uri="{FF2B5EF4-FFF2-40B4-BE49-F238E27FC236}">
              <a16:creationId xmlns:a16="http://schemas.microsoft.com/office/drawing/2014/main" id="{00000000-0008-0000-0C00-00009B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2" name="Text Box 19">
          <a:extLst>
            <a:ext uri="{FF2B5EF4-FFF2-40B4-BE49-F238E27FC236}">
              <a16:creationId xmlns:a16="http://schemas.microsoft.com/office/drawing/2014/main" id="{00000000-0008-0000-0C00-00009C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3" name="Text Box 20">
          <a:extLst>
            <a:ext uri="{FF2B5EF4-FFF2-40B4-BE49-F238E27FC236}">
              <a16:creationId xmlns:a16="http://schemas.microsoft.com/office/drawing/2014/main" id="{00000000-0008-0000-0C00-00009D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4" name="Text Box 21">
          <a:extLst>
            <a:ext uri="{FF2B5EF4-FFF2-40B4-BE49-F238E27FC236}">
              <a16:creationId xmlns:a16="http://schemas.microsoft.com/office/drawing/2014/main" id="{00000000-0008-0000-0C00-00009E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5" name="Text Box 22">
          <a:extLst>
            <a:ext uri="{FF2B5EF4-FFF2-40B4-BE49-F238E27FC236}">
              <a16:creationId xmlns:a16="http://schemas.microsoft.com/office/drawing/2014/main" id="{00000000-0008-0000-0C00-00009F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6" name="Text Box 23">
          <a:extLst>
            <a:ext uri="{FF2B5EF4-FFF2-40B4-BE49-F238E27FC236}">
              <a16:creationId xmlns:a16="http://schemas.microsoft.com/office/drawing/2014/main" id="{00000000-0008-0000-0C00-0000A0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7" name="Text Box 24">
          <a:extLst>
            <a:ext uri="{FF2B5EF4-FFF2-40B4-BE49-F238E27FC236}">
              <a16:creationId xmlns:a16="http://schemas.microsoft.com/office/drawing/2014/main" id="{00000000-0008-0000-0C00-0000A1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8" name="Text Box 25">
          <a:extLst>
            <a:ext uri="{FF2B5EF4-FFF2-40B4-BE49-F238E27FC236}">
              <a16:creationId xmlns:a16="http://schemas.microsoft.com/office/drawing/2014/main" id="{00000000-0008-0000-0C00-0000A2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9" name="Text Box 48">
          <a:extLst>
            <a:ext uri="{FF2B5EF4-FFF2-40B4-BE49-F238E27FC236}">
              <a16:creationId xmlns:a16="http://schemas.microsoft.com/office/drawing/2014/main" id="{00000000-0008-0000-0C00-0000A3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0" name="Text Box 93">
          <a:extLst>
            <a:ext uri="{FF2B5EF4-FFF2-40B4-BE49-F238E27FC236}">
              <a16:creationId xmlns:a16="http://schemas.microsoft.com/office/drawing/2014/main" id="{00000000-0008-0000-0C00-0000A4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1" name="Text Box 94">
          <a:extLst>
            <a:ext uri="{FF2B5EF4-FFF2-40B4-BE49-F238E27FC236}">
              <a16:creationId xmlns:a16="http://schemas.microsoft.com/office/drawing/2014/main" id="{00000000-0008-0000-0C00-0000A5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2" name="Text Box 3">
          <a:extLst>
            <a:ext uri="{FF2B5EF4-FFF2-40B4-BE49-F238E27FC236}">
              <a16:creationId xmlns:a16="http://schemas.microsoft.com/office/drawing/2014/main" id="{00000000-0008-0000-0C00-0000A6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3" name="Text Box 4">
          <a:extLst>
            <a:ext uri="{FF2B5EF4-FFF2-40B4-BE49-F238E27FC236}">
              <a16:creationId xmlns:a16="http://schemas.microsoft.com/office/drawing/2014/main" id="{00000000-0008-0000-0C00-0000A7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4" name="Text Box 5">
          <a:extLst>
            <a:ext uri="{FF2B5EF4-FFF2-40B4-BE49-F238E27FC236}">
              <a16:creationId xmlns:a16="http://schemas.microsoft.com/office/drawing/2014/main" id="{00000000-0008-0000-0C00-0000A8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5" name="Text Box 6">
          <a:extLst>
            <a:ext uri="{FF2B5EF4-FFF2-40B4-BE49-F238E27FC236}">
              <a16:creationId xmlns:a16="http://schemas.microsoft.com/office/drawing/2014/main" id="{00000000-0008-0000-0C00-0000A9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6" name="Text Box 7">
          <a:extLst>
            <a:ext uri="{FF2B5EF4-FFF2-40B4-BE49-F238E27FC236}">
              <a16:creationId xmlns:a16="http://schemas.microsoft.com/office/drawing/2014/main" id="{00000000-0008-0000-0C00-0000AA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7" name="Text Box 8">
          <a:extLst>
            <a:ext uri="{FF2B5EF4-FFF2-40B4-BE49-F238E27FC236}">
              <a16:creationId xmlns:a16="http://schemas.microsoft.com/office/drawing/2014/main" id="{00000000-0008-0000-0C00-0000AB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8" name="Text Box 9">
          <a:extLst>
            <a:ext uri="{FF2B5EF4-FFF2-40B4-BE49-F238E27FC236}">
              <a16:creationId xmlns:a16="http://schemas.microsoft.com/office/drawing/2014/main" id="{00000000-0008-0000-0C00-0000AC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9" name="Text Box 10">
          <a:extLst>
            <a:ext uri="{FF2B5EF4-FFF2-40B4-BE49-F238E27FC236}">
              <a16:creationId xmlns:a16="http://schemas.microsoft.com/office/drawing/2014/main" id="{00000000-0008-0000-0C00-0000AD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0" name="Text Box 11">
          <a:extLst>
            <a:ext uri="{FF2B5EF4-FFF2-40B4-BE49-F238E27FC236}">
              <a16:creationId xmlns:a16="http://schemas.microsoft.com/office/drawing/2014/main" id="{00000000-0008-0000-0C00-0000AE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1" name="Text Box 12">
          <a:extLst>
            <a:ext uri="{FF2B5EF4-FFF2-40B4-BE49-F238E27FC236}">
              <a16:creationId xmlns:a16="http://schemas.microsoft.com/office/drawing/2014/main" id="{00000000-0008-0000-0C00-0000AF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2" name="Text Box 13">
          <a:extLst>
            <a:ext uri="{FF2B5EF4-FFF2-40B4-BE49-F238E27FC236}">
              <a16:creationId xmlns:a16="http://schemas.microsoft.com/office/drawing/2014/main" id="{00000000-0008-0000-0C00-0000B0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3" name="Text Box 14">
          <a:extLst>
            <a:ext uri="{FF2B5EF4-FFF2-40B4-BE49-F238E27FC236}">
              <a16:creationId xmlns:a16="http://schemas.microsoft.com/office/drawing/2014/main" id="{00000000-0008-0000-0C00-0000B1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4" name="Text Box 15">
          <a:extLst>
            <a:ext uri="{FF2B5EF4-FFF2-40B4-BE49-F238E27FC236}">
              <a16:creationId xmlns:a16="http://schemas.microsoft.com/office/drawing/2014/main" id="{00000000-0008-0000-0C00-0000B2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5" name="Text Box 16">
          <a:extLst>
            <a:ext uri="{FF2B5EF4-FFF2-40B4-BE49-F238E27FC236}">
              <a16:creationId xmlns:a16="http://schemas.microsoft.com/office/drawing/2014/main" id="{00000000-0008-0000-0C00-0000B3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6" name="Text Box 17">
          <a:extLst>
            <a:ext uri="{FF2B5EF4-FFF2-40B4-BE49-F238E27FC236}">
              <a16:creationId xmlns:a16="http://schemas.microsoft.com/office/drawing/2014/main" id="{00000000-0008-0000-0C00-0000B4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7" name="Text Box 18">
          <a:extLst>
            <a:ext uri="{FF2B5EF4-FFF2-40B4-BE49-F238E27FC236}">
              <a16:creationId xmlns:a16="http://schemas.microsoft.com/office/drawing/2014/main" id="{00000000-0008-0000-0C00-0000B5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8" name="Text Box 19">
          <a:extLst>
            <a:ext uri="{FF2B5EF4-FFF2-40B4-BE49-F238E27FC236}">
              <a16:creationId xmlns:a16="http://schemas.microsoft.com/office/drawing/2014/main" id="{00000000-0008-0000-0C00-0000B6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9" name="Text Box 20">
          <a:extLst>
            <a:ext uri="{FF2B5EF4-FFF2-40B4-BE49-F238E27FC236}">
              <a16:creationId xmlns:a16="http://schemas.microsoft.com/office/drawing/2014/main" id="{00000000-0008-0000-0C00-0000B7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0" name="Text Box 21">
          <a:extLst>
            <a:ext uri="{FF2B5EF4-FFF2-40B4-BE49-F238E27FC236}">
              <a16:creationId xmlns:a16="http://schemas.microsoft.com/office/drawing/2014/main" id="{00000000-0008-0000-0C00-0000B8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1" name="Text Box 22">
          <a:extLst>
            <a:ext uri="{FF2B5EF4-FFF2-40B4-BE49-F238E27FC236}">
              <a16:creationId xmlns:a16="http://schemas.microsoft.com/office/drawing/2014/main" id="{00000000-0008-0000-0C00-0000B9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2" name="Text Box 23">
          <a:extLst>
            <a:ext uri="{FF2B5EF4-FFF2-40B4-BE49-F238E27FC236}">
              <a16:creationId xmlns:a16="http://schemas.microsoft.com/office/drawing/2014/main" id="{00000000-0008-0000-0C00-0000BA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3" name="Text Box 24">
          <a:extLst>
            <a:ext uri="{FF2B5EF4-FFF2-40B4-BE49-F238E27FC236}">
              <a16:creationId xmlns:a16="http://schemas.microsoft.com/office/drawing/2014/main" id="{00000000-0008-0000-0C00-0000BB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4" name="Text Box 25">
          <a:extLst>
            <a:ext uri="{FF2B5EF4-FFF2-40B4-BE49-F238E27FC236}">
              <a16:creationId xmlns:a16="http://schemas.microsoft.com/office/drawing/2014/main" id="{00000000-0008-0000-0C00-0000BC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5" name="Text Box 48">
          <a:extLst>
            <a:ext uri="{FF2B5EF4-FFF2-40B4-BE49-F238E27FC236}">
              <a16:creationId xmlns:a16="http://schemas.microsoft.com/office/drawing/2014/main" id="{00000000-0008-0000-0C00-0000BD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6" name="Text Box 93">
          <a:extLst>
            <a:ext uri="{FF2B5EF4-FFF2-40B4-BE49-F238E27FC236}">
              <a16:creationId xmlns:a16="http://schemas.microsoft.com/office/drawing/2014/main" id="{00000000-0008-0000-0C00-0000BE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7" name="Text Box 94">
          <a:extLst>
            <a:ext uri="{FF2B5EF4-FFF2-40B4-BE49-F238E27FC236}">
              <a16:creationId xmlns:a16="http://schemas.microsoft.com/office/drawing/2014/main" id="{00000000-0008-0000-0C00-0000BF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48" name="Text Box 3">
          <a:extLst>
            <a:ext uri="{FF2B5EF4-FFF2-40B4-BE49-F238E27FC236}">
              <a16:creationId xmlns:a16="http://schemas.microsoft.com/office/drawing/2014/main" id="{00000000-0008-0000-0C00-0000C0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49" name="Text Box 4">
          <a:extLst>
            <a:ext uri="{FF2B5EF4-FFF2-40B4-BE49-F238E27FC236}">
              <a16:creationId xmlns:a16="http://schemas.microsoft.com/office/drawing/2014/main" id="{00000000-0008-0000-0C00-0000C1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0" name="Text Box 5">
          <a:extLst>
            <a:ext uri="{FF2B5EF4-FFF2-40B4-BE49-F238E27FC236}">
              <a16:creationId xmlns:a16="http://schemas.microsoft.com/office/drawing/2014/main" id="{00000000-0008-0000-0C00-0000C2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1" name="Text Box 6">
          <a:extLst>
            <a:ext uri="{FF2B5EF4-FFF2-40B4-BE49-F238E27FC236}">
              <a16:creationId xmlns:a16="http://schemas.microsoft.com/office/drawing/2014/main" id="{00000000-0008-0000-0C00-0000C3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2" name="Text Box 7">
          <a:extLst>
            <a:ext uri="{FF2B5EF4-FFF2-40B4-BE49-F238E27FC236}">
              <a16:creationId xmlns:a16="http://schemas.microsoft.com/office/drawing/2014/main" id="{00000000-0008-0000-0C00-0000C4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3" name="Text Box 8">
          <a:extLst>
            <a:ext uri="{FF2B5EF4-FFF2-40B4-BE49-F238E27FC236}">
              <a16:creationId xmlns:a16="http://schemas.microsoft.com/office/drawing/2014/main" id="{00000000-0008-0000-0C00-0000C5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4" name="Text Box 9">
          <a:extLst>
            <a:ext uri="{FF2B5EF4-FFF2-40B4-BE49-F238E27FC236}">
              <a16:creationId xmlns:a16="http://schemas.microsoft.com/office/drawing/2014/main" id="{00000000-0008-0000-0C00-0000C6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5" name="Text Box 10">
          <a:extLst>
            <a:ext uri="{FF2B5EF4-FFF2-40B4-BE49-F238E27FC236}">
              <a16:creationId xmlns:a16="http://schemas.microsoft.com/office/drawing/2014/main" id="{00000000-0008-0000-0C00-0000C7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6" name="Text Box 11">
          <a:extLst>
            <a:ext uri="{FF2B5EF4-FFF2-40B4-BE49-F238E27FC236}">
              <a16:creationId xmlns:a16="http://schemas.microsoft.com/office/drawing/2014/main" id="{00000000-0008-0000-0C00-0000C8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7" name="Text Box 12">
          <a:extLst>
            <a:ext uri="{FF2B5EF4-FFF2-40B4-BE49-F238E27FC236}">
              <a16:creationId xmlns:a16="http://schemas.microsoft.com/office/drawing/2014/main" id="{00000000-0008-0000-0C00-0000C9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8" name="Text Box 13">
          <a:extLst>
            <a:ext uri="{FF2B5EF4-FFF2-40B4-BE49-F238E27FC236}">
              <a16:creationId xmlns:a16="http://schemas.microsoft.com/office/drawing/2014/main" id="{00000000-0008-0000-0C00-0000CA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9" name="Text Box 14">
          <a:extLst>
            <a:ext uri="{FF2B5EF4-FFF2-40B4-BE49-F238E27FC236}">
              <a16:creationId xmlns:a16="http://schemas.microsoft.com/office/drawing/2014/main" id="{00000000-0008-0000-0C00-0000CB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0" name="Text Box 15">
          <a:extLst>
            <a:ext uri="{FF2B5EF4-FFF2-40B4-BE49-F238E27FC236}">
              <a16:creationId xmlns:a16="http://schemas.microsoft.com/office/drawing/2014/main" id="{00000000-0008-0000-0C00-0000CC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1" name="Text Box 16">
          <a:extLst>
            <a:ext uri="{FF2B5EF4-FFF2-40B4-BE49-F238E27FC236}">
              <a16:creationId xmlns:a16="http://schemas.microsoft.com/office/drawing/2014/main" id="{00000000-0008-0000-0C00-0000CD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2" name="Text Box 17">
          <a:extLst>
            <a:ext uri="{FF2B5EF4-FFF2-40B4-BE49-F238E27FC236}">
              <a16:creationId xmlns:a16="http://schemas.microsoft.com/office/drawing/2014/main" id="{00000000-0008-0000-0C00-0000CE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3" name="Text Box 18">
          <a:extLst>
            <a:ext uri="{FF2B5EF4-FFF2-40B4-BE49-F238E27FC236}">
              <a16:creationId xmlns:a16="http://schemas.microsoft.com/office/drawing/2014/main" id="{00000000-0008-0000-0C00-0000CF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4" name="Text Box 19">
          <a:extLst>
            <a:ext uri="{FF2B5EF4-FFF2-40B4-BE49-F238E27FC236}">
              <a16:creationId xmlns:a16="http://schemas.microsoft.com/office/drawing/2014/main" id="{00000000-0008-0000-0C00-0000D0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5" name="Text Box 20">
          <a:extLst>
            <a:ext uri="{FF2B5EF4-FFF2-40B4-BE49-F238E27FC236}">
              <a16:creationId xmlns:a16="http://schemas.microsoft.com/office/drawing/2014/main" id="{00000000-0008-0000-0C00-0000D1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6" name="Text Box 21">
          <a:extLst>
            <a:ext uri="{FF2B5EF4-FFF2-40B4-BE49-F238E27FC236}">
              <a16:creationId xmlns:a16="http://schemas.microsoft.com/office/drawing/2014/main" id="{00000000-0008-0000-0C00-0000D2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7" name="Text Box 22">
          <a:extLst>
            <a:ext uri="{FF2B5EF4-FFF2-40B4-BE49-F238E27FC236}">
              <a16:creationId xmlns:a16="http://schemas.microsoft.com/office/drawing/2014/main" id="{00000000-0008-0000-0C00-0000D3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8" name="Text Box 23">
          <a:extLst>
            <a:ext uri="{FF2B5EF4-FFF2-40B4-BE49-F238E27FC236}">
              <a16:creationId xmlns:a16="http://schemas.microsoft.com/office/drawing/2014/main" id="{00000000-0008-0000-0C00-0000D4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9" name="Text Box 24">
          <a:extLst>
            <a:ext uri="{FF2B5EF4-FFF2-40B4-BE49-F238E27FC236}">
              <a16:creationId xmlns:a16="http://schemas.microsoft.com/office/drawing/2014/main" id="{00000000-0008-0000-0C00-0000D5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0" name="Text Box 25">
          <a:extLst>
            <a:ext uri="{FF2B5EF4-FFF2-40B4-BE49-F238E27FC236}">
              <a16:creationId xmlns:a16="http://schemas.microsoft.com/office/drawing/2014/main" id="{00000000-0008-0000-0C00-0000D6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1" name="Text Box 48">
          <a:extLst>
            <a:ext uri="{FF2B5EF4-FFF2-40B4-BE49-F238E27FC236}">
              <a16:creationId xmlns:a16="http://schemas.microsoft.com/office/drawing/2014/main" id="{00000000-0008-0000-0C00-0000D7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2" name="Text Box 93">
          <a:extLst>
            <a:ext uri="{FF2B5EF4-FFF2-40B4-BE49-F238E27FC236}">
              <a16:creationId xmlns:a16="http://schemas.microsoft.com/office/drawing/2014/main" id="{00000000-0008-0000-0C00-0000D8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3" name="Text Box 94">
          <a:extLst>
            <a:ext uri="{FF2B5EF4-FFF2-40B4-BE49-F238E27FC236}">
              <a16:creationId xmlns:a16="http://schemas.microsoft.com/office/drawing/2014/main" id="{00000000-0008-0000-0C00-0000D9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128</xdr:row>
      <xdr:rowOff>47625</xdr:rowOff>
    </xdr:to>
    <xdr:sp macro="" textlink="">
      <xdr:nvSpPr>
        <xdr:cNvPr id="474" name="Text Box 1">
          <a:extLst>
            <a:ext uri="{FF2B5EF4-FFF2-40B4-BE49-F238E27FC236}">
              <a16:creationId xmlns:a16="http://schemas.microsoft.com/office/drawing/2014/main" id="{00000000-0008-0000-0C00-0000DA010000}"/>
            </a:ext>
          </a:extLst>
        </xdr:cNvPr>
        <xdr:cNvSpPr txBox="1">
          <a:spLocks noChangeArrowheads="1"/>
        </xdr:cNvSpPr>
      </xdr:nvSpPr>
      <xdr:spPr bwMode="auto">
        <a:xfrm>
          <a:off x="2628900" y="21031200"/>
          <a:ext cx="8572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128</xdr:row>
      <xdr:rowOff>47625</xdr:rowOff>
    </xdr:to>
    <xdr:sp macro="" textlink="">
      <xdr:nvSpPr>
        <xdr:cNvPr id="475" name="Text Box 118">
          <a:extLst>
            <a:ext uri="{FF2B5EF4-FFF2-40B4-BE49-F238E27FC236}">
              <a16:creationId xmlns:a16="http://schemas.microsoft.com/office/drawing/2014/main" id="{00000000-0008-0000-0C00-0000DB010000}"/>
            </a:ext>
          </a:extLst>
        </xdr:cNvPr>
        <xdr:cNvSpPr txBox="1">
          <a:spLocks noChangeArrowheads="1"/>
        </xdr:cNvSpPr>
      </xdr:nvSpPr>
      <xdr:spPr bwMode="auto">
        <a:xfrm>
          <a:off x="2628900" y="21031200"/>
          <a:ext cx="8572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6" name="Text Box 3">
          <a:extLst>
            <a:ext uri="{FF2B5EF4-FFF2-40B4-BE49-F238E27FC236}">
              <a16:creationId xmlns:a16="http://schemas.microsoft.com/office/drawing/2014/main" id="{00000000-0008-0000-0C00-0000DC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7" name="Text Box 4">
          <a:extLst>
            <a:ext uri="{FF2B5EF4-FFF2-40B4-BE49-F238E27FC236}">
              <a16:creationId xmlns:a16="http://schemas.microsoft.com/office/drawing/2014/main" id="{00000000-0008-0000-0C00-0000DD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8" name="Text Box 5">
          <a:extLst>
            <a:ext uri="{FF2B5EF4-FFF2-40B4-BE49-F238E27FC236}">
              <a16:creationId xmlns:a16="http://schemas.microsoft.com/office/drawing/2014/main" id="{00000000-0008-0000-0C00-0000DE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9" name="Text Box 6">
          <a:extLst>
            <a:ext uri="{FF2B5EF4-FFF2-40B4-BE49-F238E27FC236}">
              <a16:creationId xmlns:a16="http://schemas.microsoft.com/office/drawing/2014/main" id="{00000000-0008-0000-0C00-0000DF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0" name="Text Box 7">
          <a:extLst>
            <a:ext uri="{FF2B5EF4-FFF2-40B4-BE49-F238E27FC236}">
              <a16:creationId xmlns:a16="http://schemas.microsoft.com/office/drawing/2014/main" id="{00000000-0008-0000-0C00-0000E0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1" name="Text Box 8">
          <a:extLst>
            <a:ext uri="{FF2B5EF4-FFF2-40B4-BE49-F238E27FC236}">
              <a16:creationId xmlns:a16="http://schemas.microsoft.com/office/drawing/2014/main" id="{00000000-0008-0000-0C00-0000E1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2" name="Text Box 9">
          <a:extLst>
            <a:ext uri="{FF2B5EF4-FFF2-40B4-BE49-F238E27FC236}">
              <a16:creationId xmlns:a16="http://schemas.microsoft.com/office/drawing/2014/main" id="{00000000-0008-0000-0C00-0000E2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3" name="Text Box 10">
          <a:extLst>
            <a:ext uri="{FF2B5EF4-FFF2-40B4-BE49-F238E27FC236}">
              <a16:creationId xmlns:a16="http://schemas.microsoft.com/office/drawing/2014/main" id="{00000000-0008-0000-0C00-0000E3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4" name="Text Box 11">
          <a:extLst>
            <a:ext uri="{FF2B5EF4-FFF2-40B4-BE49-F238E27FC236}">
              <a16:creationId xmlns:a16="http://schemas.microsoft.com/office/drawing/2014/main" id="{00000000-0008-0000-0C00-0000E4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5" name="Text Box 12">
          <a:extLst>
            <a:ext uri="{FF2B5EF4-FFF2-40B4-BE49-F238E27FC236}">
              <a16:creationId xmlns:a16="http://schemas.microsoft.com/office/drawing/2014/main" id="{00000000-0008-0000-0C00-0000E5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6" name="Text Box 13">
          <a:extLst>
            <a:ext uri="{FF2B5EF4-FFF2-40B4-BE49-F238E27FC236}">
              <a16:creationId xmlns:a16="http://schemas.microsoft.com/office/drawing/2014/main" id="{00000000-0008-0000-0C00-0000E6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7" name="Text Box 14">
          <a:extLst>
            <a:ext uri="{FF2B5EF4-FFF2-40B4-BE49-F238E27FC236}">
              <a16:creationId xmlns:a16="http://schemas.microsoft.com/office/drawing/2014/main" id="{00000000-0008-0000-0C00-0000E7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8" name="Text Box 15">
          <a:extLst>
            <a:ext uri="{FF2B5EF4-FFF2-40B4-BE49-F238E27FC236}">
              <a16:creationId xmlns:a16="http://schemas.microsoft.com/office/drawing/2014/main" id="{00000000-0008-0000-0C00-0000E8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9" name="Text Box 16">
          <a:extLst>
            <a:ext uri="{FF2B5EF4-FFF2-40B4-BE49-F238E27FC236}">
              <a16:creationId xmlns:a16="http://schemas.microsoft.com/office/drawing/2014/main" id="{00000000-0008-0000-0C00-0000E9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0" name="Text Box 17">
          <a:extLst>
            <a:ext uri="{FF2B5EF4-FFF2-40B4-BE49-F238E27FC236}">
              <a16:creationId xmlns:a16="http://schemas.microsoft.com/office/drawing/2014/main" id="{00000000-0008-0000-0C00-0000EA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1" name="Text Box 18">
          <a:extLst>
            <a:ext uri="{FF2B5EF4-FFF2-40B4-BE49-F238E27FC236}">
              <a16:creationId xmlns:a16="http://schemas.microsoft.com/office/drawing/2014/main" id="{00000000-0008-0000-0C00-0000EB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2" name="Text Box 19">
          <a:extLst>
            <a:ext uri="{FF2B5EF4-FFF2-40B4-BE49-F238E27FC236}">
              <a16:creationId xmlns:a16="http://schemas.microsoft.com/office/drawing/2014/main" id="{00000000-0008-0000-0C00-0000EC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3" name="Text Box 20">
          <a:extLst>
            <a:ext uri="{FF2B5EF4-FFF2-40B4-BE49-F238E27FC236}">
              <a16:creationId xmlns:a16="http://schemas.microsoft.com/office/drawing/2014/main" id="{00000000-0008-0000-0C00-0000ED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4" name="Text Box 21">
          <a:extLst>
            <a:ext uri="{FF2B5EF4-FFF2-40B4-BE49-F238E27FC236}">
              <a16:creationId xmlns:a16="http://schemas.microsoft.com/office/drawing/2014/main" id="{00000000-0008-0000-0C00-0000EE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5" name="Text Box 22">
          <a:extLst>
            <a:ext uri="{FF2B5EF4-FFF2-40B4-BE49-F238E27FC236}">
              <a16:creationId xmlns:a16="http://schemas.microsoft.com/office/drawing/2014/main" id="{00000000-0008-0000-0C00-0000EF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6" name="Text Box 23">
          <a:extLst>
            <a:ext uri="{FF2B5EF4-FFF2-40B4-BE49-F238E27FC236}">
              <a16:creationId xmlns:a16="http://schemas.microsoft.com/office/drawing/2014/main" id="{00000000-0008-0000-0C00-0000F0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7" name="Text Box 24">
          <a:extLst>
            <a:ext uri="{FF2B5EF4-FFF2-40B4-BE49-F238E27FC236}">
              <a16:creationId xmlns:a16="http://schemas.microsoft.com/office/drawing/2014/main" id="{00000000-0008-0000-0C00-0000F1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8" name="Text Box 25">
          <a:extLst>
            <a:ext uri="{FF2B5EF4-FFF2-40B4-BE49-F238E27FC236}">
              <a16:creationId xmlns:a16="http://schemas.microsoft.com/office/drawing/2014/main" id="{00000000-0008-0000-0C00-0000F2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9" name="Text Box 48">
          <a:extLst>
            <a:ext uri="{FF2B5EF4-FFF2-40B4-BE49-F238E27FC236}">
              <a16:creationId xmlns:a16="http://schemas.microsoft.com/office/drawing/2014/main" id="{00000000-0008-0000-0C00-0000F3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0" name="Text Box 93">
          <a:extLst>
            <a:ext uri="{FF2B5EF4-FFF2-40B4-BE49-F238E27FC236}">
              <a16:creationId xmlns:a16="http://schemas.microsoft.com/office/drawing/2014/main" id="{00000000-0008-0000-0C00-0000F4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1" name="Text Box 94">
          <a:extLst>
            <a:ext uri="{FF2B5EF4-FFF2-40B4-BE49-F238E27FC236}">
              <a16:creationId xmlns:a16="http://schemas.microsoft.com/office/drawing/2014/main" id="{00000000-0008-0000-0C00-0000F5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2" name="Text Box 3">
          <a:extLst>
            <a:ext uri="{FF2B5EF4-FFF2-40B4-BE49-F238E27FC236}">
              <a16:creationId xmlns:a16="http://schemas.microsoft.com/office/drawing/2014/main" id="{00000000-0008-0000-0C00-0000F6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3" name="Text Box 4">
          <a:extLst>
            <a:ext uri="{FF2B5EF4-FFF2-40B4-BE49-F238E27FC236}">
              <a16:creationId xmlns:a16="http://schemas.microsoft.com/office/drawing/2014/main" id="{00000000-0008-0000-0C00-0000F7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4" name="Text Box 5">
          <a:extLst>
            <a:ext uri="{FF2B5EF4-FFF2-40B4-BE49-F238E27FC236}">
              <a16:creationId xmlns:a16="http://schemas.microsoft.com/office/drawing/2014/main" id="{00000000-0008-0000-0C00-0000F8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5" name="Text Box 6">
          <a:extLst>
            <a:ext uri="{FF2B5EF4-FFF2-40B4-BE49-F238E27FC236}">
              <a16:creationId xmlns:a16="http://schemas.microsoft.com/office/drawing/2014/main" id="{00000000-0008-0000-0C00-0000F9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6" name="Text Box 7">
          <a:extLst>
            <a:ext uri="{FF2B5EF4-FFF2-40B4-BE49-F238E27FC236}">
              <a16:creationId xmlns:a16="http://schemas.microsoft.com/office/drawing/2014/main" id="{00000000-0008-0000-0C00-0000FA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7" name="Text Box 8">
          <a:extLst>
            <a:ext uri="{FF2B5EF4-FFF2-40B4-BE49-F238E27FC236}">
              <a16:creationId xmlns:a16="http://schemas.microsoft.com/office/drawing/2014/main" id="{00000000-0008-0000-0C00-0000FB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8" name="Text Box 9">
          <a:extLst>
            <a:ext uri="{FF2B5EF4-FFF2-40B4-BE49-F238E27FC236}">
              <a16:creationId xmlns:a16="http://schemas.microsoft.com/office/drawing/2014/main" id="{00000000-0008-0000-0C00-0000FC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9" name="Text Box 10">
          <a:extLst>
            <a:ext uri="{FF2B5EF4-FFF2-40B4-BE49-F238E27FC236}">
              <a16:creationId xmlns:a16="http://schemas.microsoft.com/office/drawing/2014/main" id="{00000000-0008-0000-0C00-0000FD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0" name="Text Box 11">
          <a:extLst>
            <a:ext uri="{FF2B5EF4-FFF2-40B4-BE49-F238E27FC236}">
              <a16:creationId xmlns:a16="http://schemas.microsoft.com/office/drawing/2014/main" id="{00000000-0008-0000-0C00-0000FE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1" name="Text Box 12">
          <a:extLst>
            <a:ext uri="{FF2B5EF4-FFF2-40B4-BE49-F238E27FC236}">
              <a16:creationId xmlns:a16="http://schemas.microsoft.com/office/drawing/2014/main" id="{00000000-0008-0000-0C00-0000FF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2" name="Text Box 13">
          <a:extLst>
            <a:ext uri="{FF2B5EF4-FFF2-40B4-BE49-F238E27FC236}">
              <a16:creationId xmlns:a16="http://schemas.microsoft.com/office/drawing/2014/main" id="{00000000-0008-0000-0C00-00000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3" name="Text Box 14">
          <a:extLst>
            <a:ext uri="{FF2B5EF4-FFF2-40B4-BE49-F238E27FC236}">
              <a16:creationId xmlns:a16="http://schemas.microsoft.com/office/drawing/2014/main" id="{00000000-0008-0000-0C00-00000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4" name="Text Box 15">
          <a:extLst>
            <a:ext uri="{FF2B5EF4-FFF2-40B4-BE49-F238E27FC236}">
              <a16:creationId xmlns:a16="http://schemas.microsoft.com/office/drawing/2014/main" id="{00000000-0008-0000-0C00-00000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5" name="Text Box 16">
          <a:extLst>
            <a:ext uri="{FF2B5EF4-FFF2-40B4-BE49-F238E27FC236}">
              <a16:creationId xmlns:a16="http://schemas.microsoft.com/office/drawing/2014/main" id="{00000000-0008-0000-0C00-00000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6" name="Text Box 17">
          <a:extLst>
            <a:ext uri="{FF2B5EF4-FFF2-40B4-BE49-F238E27FC236}">
              <a16:creationId xmlns:a16="http://schemas.microsoft.com/office/drawing/2014/main" id="{00000000-0008-0000-0C00-00000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7" name="Text Box 18">
          <a:extLst>
            <a:ext uri="{FF2B5EF4-FFF2-40B4-BE49-F238E27FC236}">
              <a16:creationId xmlns:a16="http://schemas.microsoft.com/office/drawing/2014/main" id="{00000000-0008-0000-0C00-00000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8" name="Text Box 19">
          <a:extLst>
            <a:ext uri="{FF2B5EF4-FFF2-40B4-BE49-F238E27FC236}">
              <a16:creationId xmlns:a16="http://schemas.microsoft.com/office/drawing/2014/main" id="{00000000-0008-0000-0C00-00000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9" name="Text Box 20">
          <a:extLst>
            <a:ext uri="{FF2B5EF4-FFF2-40B4-BE49-F238E27FC236}">
              <a16:creationId xmlns:a16="http://schemas.microsoft.com/office/drawing/2014/main" id="{00000000-0008-0000-0C00-00000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0" name="Text Box 21">
          <a:extLst>
            <a:ext uri="{FF2B5EF4-FFF2-40B4-BE49-F238E27FC236}">
              <a16:creationId xmlns:a16="http://schemas.microsoft.com/office/drawing/2014/main" id="{00000000-0008-0000-0C00-00000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1" name="Text Box 22">
          <a:extLst>
            <a:ext uri="{FF2B5EF4-FFF2-40B4-BE49-F238E27FC236}">
              <a16:creationId xmlns:a16="http://schemas.microsoft.com/office/drawing/2014/main" id="{00000000-0008-0000-0C00-00000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2" name="Text Box 23">
          <a:extLst>
            <a:ext uri="{FF2B5EF4-FFF2-40B4-BE49-F238E27FC236}">
              <a16:creationId xmlns:a16="http://schemas.microsoft.com/office/drawing/2014/main" id="{00000000-0008-0000-0C00-00000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3" name="Text Box 24">
          <a:extLst>
            <a:ext uri="{FF2B5EF4-FFF2-40B4-BE49-F238E27FC236}">
              <a16:creationId xmlns:a16="http://schemas.microsoft.com/office/drawing/2014/main" id="{00000000-0008-0000-0C00-00000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4" name="Text Box 25">
          <a:extLst>
            <a:ext uri="{FF2B5EF4-FFF2-40B4-BE49-F238E27FC236}">
              <a16:creationId xmlns:a16="http://schemas.microsoft.com/office/drawing/2014/main" id="{00000000-0008-0000-0C00-00000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5" name="Text Box 48">
          <a:extLst>
            <a:ext uri="{FF2B5EF4-FFF2-40B4-BE49-F238E27FC236}">
              <a16:creationId xmlns:a16="http://schemas.microsoft.com/office/drawing/2014/main" id="{00000000-0008-0000-0C00-00000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6" name="Text Box 93">
          <a:extLst>
            <a:ext uri="{FF2B5EF4-FFF2-40B4-BE49-F238E27FC236}">
              <a16:creationId xmlns:a16="http://schemas.microsoft.com/office/drawing/2014/main" id="{00000000-0008-0000-0C00-00000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7" name="Text Box 94">
          <a:extLst>
            <a:ext uri="{FF2B5EF4-FFF2-40B4-BE49-F238E27FC236}">
              <a16:creationId xmlns:a16="http://schemas.microsoft.com/office/drawing/2014/main" id="{00000000-0008-0000-0C00-00000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8" name="Text Box 3">
          <a:extLst>
            <a:ext uri="{FF2B5EF4-FFF2-40B4-BE49-F238E27FC236}">
              <a16:creationId xmlns:a16="http://schemas.microsoft.com/office/drawing/2014/main" id="{00000000-0008-0000-0C00-00001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9" name="Text Box 4">
          <a:extLst>
            <a:ext uri="{FF2B5EF4-FFF2-40B4-BE49-F238E27FC236}">
              <a16:creationId xmlns:a16="http://schemas.microsoft.com/office/drawing/2014/main" id="{00000000-0008-0000-0C00-00001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0" name="Text Box 5">
          <a:extLst>
            <a:ext uri="{FF2B5EF4-FFF2-40B4-BE49-F238E27FC236}">
              <a16:creationId xmlns:a16="http://schemas.microsoft.com/office/drawing/2014/main" id="{00000000-0008-0000-0C00-00001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1" name="Text Box 6">
          <a:extLst>
            <a:ext uri="{FF2B5EF4-FFF2-40B4-BE49-F238E27FC236}">
              <a16:creationId xmlns:a16="http://schemas.microsoft.com/office/drawing/2014/main" id="{00000000-0008-0000-0C00-00001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2" name="Text Box 7">
          <a:extLst>
            <a:ext uri="{FF2B5EF4-FFF2-40B4-BE49-F238E27FC236}">
              <a16:creationId xmlns:a16="http://schemas.microsoft.com/office/drawing/2014/main" id="{00000000-0008-0000-0C00-00001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3" name="Text Box 8">
          <a:extLst>
            <a:ext uri="{FF2B5EF4-FFF2-40B4-BE49-F238E27FC236}">
              <a16:creationId xmlns:a16="http://schemas.microsoft.com/office/drawing/2014/main" id="{00000000-0008-0000-0C00-00001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4" name="Text Box 9">
          <a:extLst>
            <a:ext uri="{FF2B5EF4-FFF2-40B4-BE49-F238E27FC236}">
              <a16:creationId xmlns:a16="http://schemas.microsoft.com/office/drawing/2014/main" id="{00000000-0008-0000-0C00-00001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5" name="Text Box 10">
          <a:extLst>
            <a:ext uri="{FF2B5EF4-FFF2-40B4-BE49-F238E27FC236}">
              <a16:creationId xmlns:a16="http://schemas.microsoft.com/office/drawing/2014/main" id="{00000000-0008-0000-0C00-00001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6" name="Text Box 11">
          <a:extLst>
            <a:ext uri="{FF2B5EF4-FFF2-40B4-BE49-F238E27FC236}">
              <a16:creationId xmlns:a16="http://schemas.microsoft.com/office/drawing/2014/main" id="{00000000-0008-0000-0C00-00001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7" name="Text Box 12">
          <a:extLst>
            <a:ext uri="{FF2B5EF4-FFF2-40B4-BE49-F238E27FC236}">
              <a16:creationId xmlns:a16="http://schemas.microsoft.com/office/drawing/2014/main" id="{00000000-0008-0000-0C00-00001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8" name="Text Box 13">
          <a:extLst>
            <a:ext uri="{FF2B5EF4-FFF2-40B4-BE49-F238E27FC236}">
              <a16:creationId xmlns:a16="http://schemas.microsoft.com/office/drawing/2014/main" id="{00000000-0008-0000-0C00-00001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9" name="Text Box 14">
          <a:extLst>
            <a:ext uri="{FF2B5EF4-FFF2-40B4-BE49-F238E27FC236}">
              <a16:creationId xmlns:a16="http://schemas.microsoft.com/office/drawing/2014/main" id="{00000000-0008-0000-0C00-00001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0" name="Text Box 15">
          <a:extLst>
            <a:ext uri="{FF2B5EF4-FFF2-40B4-BE49-F238E27FC236}">
              <a16:creationId xmlns:a16="http://schemas.microsoft.com/office/drawing/2014/main" id="{00000000-0008-0000-0C00-00001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1" name="Text Box 16">
          <a:extLst>
            <a:ext uri="{FF2B5EF4-FFF2-40B4-BE49-F238E27FC236}">
              <a16:creationId xmlns:a16="http://schemas.microsoft.com/office/drawing/2014/main" id="{00000000-0008-0000-0C00-00001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2" name="Text Box 17">
          <a:extLst>
            <a:ext uri="{FF2B5EF4-FFF2-40B4-BE49-F238E27FC236}">
              <a16:creationId xmlns:a16="http://schemas.microsoft.com/office/drawing/2014/main" id="{00000000-0008-0000-0C00-00001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3" name="Text Box 18">
          <a:extLst>
            <a:ext uri="{FF2B5EF4-FFF2-40B4-BE49-F238E27FC236}">
              <a16:creationId xmlns:a16="http://schemas.microsoft.com/office/drawing/2014/main" id="{00000000-0008-0000-0C00-00001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4" name="Text Box 19">
          <a:extLst>
            <a:ext uri="{FF2B5EF4-FFF2-40B4-BE49-F238E27FC236}">
              <a16:creationId xmlns:a16="http://schemas.microsoft.com/office/drawing/2014/main" id="{00000000-0008-0000-0C00-00002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5" name="Text Box 20">
          <a:extLst>
            <a:ext uri="{FF2B5EF4-FFF2-40B4-BE49-F238E27FC236}">
              <a16:creationId xmlns:a16="http://schemas.microsoft.com/office/drawing/2014/main" id="{00000000-0008-0000-0C00-00002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6" name="Text Box 21">
          <a:extLst>
            <a:ext uri="{FF2B5EF4-FFF2-40B4-BE49-F238E27FC236}">
              <a16:creationId xmlns:a16="http://schemas.microsoft.com/office/drawing/2014/main" id="{00000000-0008-0000-0C00-00002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7" name="Text Box 22">
          <a:extLst>
            <a:ext uri="{FF2B5EF4-FFF2-40B4-BE49-F238E27FC236}">
              <a16:creationId xmlns:a16="http://schemas.microsoft.com/office/drawing/2014/main" id="{00000000-0008-0000-0C00-00002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8" name="Text Box 23">
          <a:extLst>
            <a:ext uri="{FF2B5EF4-FFF2-40B4-BE49-F238E27FC236}">
              <a16:creationId xmlns:a16="http://schemas.microsoft.com/office/drawing/2014/main" id="{00000000-0008-0000-0C00-00002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9" name="Text Box 24">
          <a:extLst>
            <a:ext uri="{FF2B5EF4-FFF2-40B4-BE49-F238E27FC236}">
              <a16:creationId xmlns:a16="http://schemas.microsoft.com/office/drawing/2014/main" id="{00000000-0008-0000-0C00-00002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0" name="Text Box 25">
          <a:extLst>
            <a:ext uri="{FF2B5EF4-FFF2-40B4-BE49-F238E27FC236}">
              <a16:creationId xmlns:a16="http://schemas.microsoft.com/office/drawing/2014/main" id="{00000000-0008-0000-0C00-00002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1" name="Text Box 48">
          <a:extLst>
            <a:ext uri="{FF2B5EF4-FFF2-40B4-BE49-F238E27FC236}">
              <a16:creationId xmlns:a16="http://schemas.microsoft.com/office/drawing/2014/main" id="{00000000-0008-0000-0C00-00002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2" name="Text Box 93">
          <a:extLst>
            <a:ext uri="{FF2B5EF4-FFF2-40B4-BE49-F238E27FC236}">
              <a16:creationId xmlns:a16="http://schemas.microsoft.com/office/drawing/2014/main" id="{00000000-0008-0000-0C00-00002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3" name="Text Box 94">
          <a:extLst>
            <a:ext uri="{FF2B5EF4-FFF2-40B4-BE49-F238E27FC236}">
              <a16:creationId xmlns:a16="http://schemas.microsoft.com/office/drawing/2014/main" id="{00000000-0008-0000-0C00-00002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128</xdr:row>
      <xdr:rowOff>47625</xdr:rowOff>
    </xdr:to>
    <xdr:sp macro="" textlink="">
      <xdr:nvSpPr>
        <xdr:cNvPr id="554" name="Text Box 1">
          <a:extLst>
            <a:ext uri="{FF2B5EF4-FFF2-40B4-BE49-F238E27FC236}">
              <a16:creationId xmlns:a16="http://schemas.microsoft.com/office/drawing/2014/main" id="{00000000-0008-0000-0C00-00002A020000}"/>
            </a:ext>
          </a:extLst>
        </xdr:cNvPr>
        <xdr:cNvSpPr txBox="1">
          <a:spLocks noChangeArrowheads="1"/>
        </xdr:cNvSpPr>
      </xdr:nvSpPr>
      <xdr:spPr bwMode="auto">
        <a:xfrm>
          <a:off x="2628900" y="21031200"/>
          <a:ext cx="8572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128</xdr:row>
      <xdr:rowOff>47625</xdr:rowOff>
    </xdr:to>
    <xdr:sp macro="" textlink="">
      <xdr:nvSpPr>
        <xdr:cNvPr id="555" name="Text Box 118">
          <a:extLst>
            <a:ext uri="{FF2B5EF4-FFF2-40B4-BE49-F238E27FC236}">
              <a16:creationId xmlns:a16="http://schemas.microsoft.com/office/drawing/2014/main" id="{00000000-0008-0000-0C00-00002B020000}"/>
            </a:ext>
          </a:extLst>
        </xdr:cNvPr>
        <xdr:cNvSpPr txBox="1">
          <a:spLocks noChangeArrowheads="1"/>
        </xdr:cNvSpPr>
      </xdr:nvSpPr>
      <xdr:spPr bwMode="auto">
        <a:xfrm>
          <a:off x="2628900" y="21031200"/>
          <a:ext cx="8572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6" name="Text Box 3">
          <a:extLst>
            <a:ext uri="{FF2B5EF4-FFF2-40B4-BE49-F238E27FC236}">
              <a16:creationId xmlns:a16="http://schemas.microsoft.com/office/drawing/2014/main" id="{00000000-0008-0000-0C00-00002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7" name="Text Box 4">
          <a:extLst>
            <a:ext uri="{FF2B5EF4-FFF2-40B4-BE49-F238E27FC236}">
              <a16:creationId xmlns:a16="http://schemas.microsoft.com/office/drawing/2014/main" id="{00000000-0008-0000-0C00-00002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8" name="Text Box 5">
          <a:extLst>
            <a:ext uri="{FF2B5EF4-FFF2-40B4-BE49-F238E27FC236}">
              <a16:creationId xmlns:a16="http://schemas.microsoft.com/office/drawing/2014/main" id="{00000000-0008-0000-0C00-00002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9" name="Text Box 6">
          <a:extLst>
            <a:ext uri="{FF2B5EF4-FFF2-40B4-BE49-F238E27FC236}">
              <a16:creationId xmlns:a16="http://schemas.microsoft.com/office/drawing/2014/main" id="{00000000-0008-0000-0C00-00002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0" name="Text Box 7">
          <a:extLst>
            <a:ext uri="{FF2B5EF4-FFF2-40B4-BE49-F238E27FC236}">
              <a16:creationId xmlns:a16="http://schemas.microsoft.com/office/drawing/2014/main" id="{00000000-0008-0000-0C00-00003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1" name="Text Box 8">
          <a:extLst>
            <a:ext uri="{FF2B5EF4-FFF2-40B4-BE49-F238E27FC236}">
              <a16:creationId xmlns:a16="http://schemas.microsoft.com/office/drawing/2014/main" id="{00000000-0008-0000-0C00-00003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2" name="Text Box 9">
          <a:extLst>
            <a:ext uri="{FF2B5EF4-FFF2-40B4-BE49-F238E27FC236}">
              <a16:creationId xmlns:a16="http://schemas.microsoft.com/office/drawing/2014/main" id="{00000000-0008-0000-0C00-00003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3" name="Text Box 10">
          <a:extLst>
            <a:ext uri="{FF2B5EF4-FFF2-40B4-BE49-F238E27FC236}">
              <a16:creationId xmlns:a16="http://schemas.microsoft.com/office/drawing/2014/main" id="{00000000-0008-0000-0C00-00003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4" name="Text Box 11">
          <a:extLst>
            <a:ext uri="{FF2B5EF4-FFF2-40B4-BE49-F238E27FC236}">
              <a16:creationId xmlns:a16="http://schemas.microsoft.com/office/drawing/2014/main" id="{00000000-0008-0000-0C00-00003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5" name="Text Box 12">
          <a:extLst>
            <a:ext uri="{FF2B5EF4-FFF2-40B4-BE49-F238E27FC236}">
              <a16:creationId xmlns:a16="http://schemas.microsoft.com/office/drawing/2014/main" id="{00000000-0008-0000-0C00-00003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6" name="Text Box 13">
          <a:extLst>
            <a:ext uri="{FF2B5EF4-FFF2-40B4-BE49-F238E27FC236}">
              <a16:creationId xmlns:a16="http://schemas.microsoft.com/office/drawing/2014/main" id="{00000000-0008-0000-0C00-00003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7" name="Text Box 14">
          <a:extLst>
            <a:ext uri="{FF2B5EF4-FFF2-40B4-BE49-F238E27FC236}">
              <a16:creationId xmlns:a16="http://schemas.microsoft.com/office/drawing/2014/main" id="{00000000-0008-0000-0C00-00003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8" name="Text Box 15">
          <a:extLst>
            <a:ext uri="{FF2B5EF4-FFF2-40B4-BE49-F238E27FC236}">
              <a16:creationId xmlns:a16="http://schemas.microsoft.com/office/drawing/2014/main" id="{00000000-0008-0000-0C00-00003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9" name="Text Box 16">
          <a:extLst>
            <a:ext uri="{FF2B5EF4-FFF2-40B4-BE49-F238E27FC236}">
              <a16:creationId xmlns:a16="http://schemas.microsoft.com/office/drawing/2014/main" id="{00000000-0008-0000-0C00-00003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0" name="Text Box 17">
          <a:extLst>
            <a:ext uri="{FF2B5EF4-FFF2-40B4-BE49-F238E27FC236}">
              <a16:creationId xmlns:a16="http://schemas.microsoft.com/office/drawing/2014/main" id="{00000000-0008-0000-0C00-00003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1" name="Text Box 18">
          <a:extLst>
            <a:ext uri="{FF2B5EF4-FFF2-40B4-BE49-F238E27FC236}">
              <a16:creationId xmlns:a16="http://schemas.microsoft.com/office/drawing/2014/main" id="{00000000-0008-0000-0C00-00003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2" name="Text Box 19">
          <a:extLst>
            <a:ext uri="{FF2B5EF4-FFF2-40B4-BE49-F238E27FC236}">
              <a16:creationId xmlns:a16="http://schemas.microsoft.com/office/drawing/2014/main" id="{00000000-0008-0000-0C00-00003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3" name="Text Box 20">
          <a:extLst>
            <a:ext uri="{FF2B5EF4-FFF2-40B4-BE49-F238E27FC236}">
              <a16:creationId xmlns:a16="http://schemas.microsoft.com/office/drawing/2014/main" id="{00000000-0008-0000-0C00-00003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4" name="Text Box 21">
          <a:extLst>
            <a:ext uri="{FF2B5EF4-FFF2-40B4-BE49-F238E27FC236}">
              <a16:creationId xmlns:a16="http://schemas.microsoft.com/office/drawing/2014/main" id="{00000000-0008-0000-0C00-00003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5" name="Text Box 22">
          <a:extLst>
            <a:ext uri="{FF2B5EF4-FFF2-40B4-BE49-F238E27FC236}">
              <a16:creationId xmlns:a16="http://schemas.microsoft.com/office/drawing/2014/main" id="{00000000-0008-0000-0C00-00003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6" name="Text Box 23">
          <a:extLst>
            <a:ext uri="{FF2B5EF4-FFF2-40B4-BE49-F238E27FC236}">
              <a16:creationId xmlns:a16="http://schemas.microsoft.com/office/drawing/2014/main" id="{00000000-0008-0000-0C00-00004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7" name="Text Box 24">
          <a:extLst>
            <a:ext uri="{FF2B5EF4-FFF2-40B4-BE49-F238E27FC236}">
              <a16:creationId xmlns:a16="http://schemas.microsoft.com/office/drawing/2014/main" id="{00000000-0008-0000-0C00-00004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8" name="Text Box 25">
          <a:extLst>
            <a:ext uri="{FF2B5EF4-FFF2-40B4-BE49-F238E27FC236}">
              <a16:creationId xmlns:a16="http://schemas.microsoft.com/office/drawing/2014/main" id="{00000000-0008-0000-0C00-00004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9" name="Text Box 48">
          <a:extLst>
            <a:ext uri="{FF2B5EF4-FFF2-40B4-BE49-F238E27FC236}">
              <a16:creationId xmlns:a16="http://schemas.microsoft.com/office/drawing/2014/main" id="{00000000-0008-0000-0C00-00004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0" name="Text Box 93">
          <a:extLst>
            <a:ext uri="{FF2B5EF4-FFF2-40B4-BE49-F238E27FC236}">
              <a16:creationId xmlns:a16="http://schemas.microsoft.com/office/drawing/2014/main" id="{00000000-0008-0000-0C00-00004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1" name="Text Box 94">
          <a:extLst>
            <a:ext uri="{FF2B5EF4-FFF2-40B4-BE49-F238E27FC236}">
              <a16:creationId xmlns:a16="http://schemas.microsoft.com/office/drawing/2014/main" id="{00000000-0008-0000-0C00-00004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2" name="Text Box 3">
          <a:extLst>
            <a:ext uri="{FF2B5EF4-FFF2-40B4-BE49-F238E27FC236}">
              <a16:creationId xmlns:a16="http://schemas.microsoft.com/office/drawing/2014/main" id="{00000000-0008-0000-0C00-00004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3" name="Text Box 4">
          <a:extLst>
            <a:ext uri="{FF2B5EF4-FFF2-40B4-BE49-F238E27FC236}">
              <a16:creationId xmlns:a16="http://schemas.microsoft.com/office/drawing/2014/main" id="{00000000-0008-0000-0C00-00004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4" name="Text Box 5">
          <a:extLst>
            <a:ext uri="{FF2B5EF4-FFF2-40B4-BE49-F238E27FC236}">
              <a16:creationId xmlns:a16="http://schemas.microsoft.com/office/drawing/2014/main" id="{00000000-0008-0000-0C00-00004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5" name="Text Box 6">
          <a:extLst>
            <a:ext uri="{FF2B5EF4-FFF2-40B4-BE49-F238E27FC236}">
              <a16:creationId xmlns:a16="http://schemas.microsoft.com/office/drawing/2014/main" id="{00000000-0008-0000-0C00-00004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6" name="Text Box 7">
          <a:extLst>
            <a:ext uri="{FF2B5EF4-FFF2-40B4-BE49-F238E27FC236}">
              <a16:creationId xmlns:a16="http://schemas.microsoft.com/office/drawing/2014/main" id="{00000000-0008-0000-0C00-00004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7" name="Text Box 8">
          <a:extLst>
            <a:ext uri="{FF2B5EF4-FFF2-40B4-BE49-F238E27FC236}">
              <a16:creationId xmlns:a16="http://schemas.microsoft.com/office/drawing/2014/main" id="{00000000-0008-0000-0C00-00004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8" name="Text Box 9">
          <a:extLst>
            <a:ext uri="{FF2B5EF4-FFF2-40B4-BE49-F238E27FC236}">
              <a16:creationId xmlns:a16="http://schemas.microsoft.com/office/drawing/2014/main" id="{00000000-0008-0000-0C00-00004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9" name="Text Box 10">
          <a:extLst>
            <a:ext uri="{FF2B5EF4-FFF2-40B4-BE49-F238E27FC236}">
              <a16:creationId xmlns:a16="http://schemas.microsoft.com/office/drawing/2014/main" id="{00000000-0008-0000-0C00-00004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0" name="Text Box 11">
          <a:extLst>
            <a:ext uri="{FF2B5EF4-FFF2-40B4-BE49-F238E27FC236}">
              <a16:creationId xmlns:a16="http://schemas.microsoft.com/office/drawing/2014/main" id="{00000000-0008-0000-0C00-00004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1" name="Text Box 12">
          <a:extLst>
            <a:ext uri="{FF2B5EF4-FFF2-40B4-BE49-F238E27FC236}">
              <a16:creationId xmlns:a16="http://schemas.microsoft.com/office/drawing/2014/main" id="{00000000-0008-0000-0C00-00004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2" name="Text Box 13">
          <a:extLst>
            <a:ext uri="{FF2B5EF4-FFF2-40B4-BE49-F238E27FC236}">
              <a16:creationId xmlns:a16="http://schemas.microsoft.com/office/drawing/2014/main" id="{00000000-0008-0000-0C00-00005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3" name="Text Box 14">
          <a:extLst>
            <a:ext uri="{FF2B5EF4-FFF2-40B4-BE49-F238E27FC236}">
              <a16:creationId xmlns:a16="http://schemas.microsoft.com/office/drawing/2014/main" id="{00000000-0008-0000-0C00-00005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4" name="Text Box 15">
          <a:extLst>
            <a:ext uri="{FF2B5EF4-FFF2-40B4-BE49-F238E27FC236}">
              <a16:creationId xmlns:a16="http://schemas.microsoft.com/office/drawing/2014/main" id="{00000000-0008-0000-0C00-00005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5" name="Text Box 16">
          <a:extLst>
            <a:ext uri="{FF2B5EF4-FFF2-40B4-BE49-F238E27FC236}">
              <a16:creationId xmlns:a16="http://schemas.microsoft.com/office/drawing/2014/main" id="{00000000-0008-0000-0C00-00005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6" name="Text Box 17">
          <a:extLst>
            <a:ext uri="{FF2B5EF4-FFF2-40B4-BE49-F238E27FC236}">
              <a16:creationId xmlns:a16="http://schemas.microsoft.com/office/drawing/2014/main" id="{00000000-0008-0000-0C00-00005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7" name="Text Box 18">
          <a:extLst>
            <a:ext uri="{FF2B5EF4-FFF2-40B4-BE49-F238E27FC236}">
              <a16:creationId xmlns:a16="http://schemas.microsoft.com/office/drawing/2014/main" id="{00000000-0008-0000-0C00-00005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8" name="Text Box 19">
          <a:extLst>
            <a:ext uri="{FF2B5EF4-FFF2-40B4-BE49-F238E27FC236}">
              <a16:creationId xmlns:a16="http://schemas.microsoft.com/office/drawing/2014/main" id="{00000000-0008-0000-0C00-00005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9" name="Text Box 20">
          <a:extLst>
            <a:ext uri="{FF2B5EF4-FFF2-40B4-BE49-F238E27FC236}">
              <a16:creationId xmlns:a16="http://schemas.microsoft.com/office/drawing/2014/main" id="{00000000-0008-0000-0C00-00005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0" name="Text Box 21">
          <a:extLst>
            <a:ext uri="{FF2B5EF4-FFF2-40B4-BE49-F238E27FC236}">
              <a16:creationId xmlns:a16="http://schemas.microsoft.com/office/drawing/2014/main" id="{00000000-0008-0000-0C00-00005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1" name="Text Box 22">
          <a:extLst>
            <a:ext uri="{FF2B5EF4-FFF2-40B4-BE49-F238E27FC236}">
              <a16:creationId xmlns:a16="http://schemas.microsoft.com/office/drawing/2014/main" id="{00000000-0008-0000-0C00-00005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2" name="Text Box 23">
          <a:extLst>
            <a:ext uri="{FF2B5EF4-FFF2-40B4-BE49-F238E27FC236}">
              <a16:creationId xmlns:a16="http://schemas.microsoft.com/office/drawing/2014/main" id="{00000000-0008-0000-0C00-00005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3" name="Text Box 24">
          <a:extLst>
            <a:ext uri="{FF2B5EF4-FFF2-40B4-BE49-F238E27FC236}">
              <a16:creationId xmlns:a16="http://schemas.microsoft.com/office/drawing/2014/main" id="{00000000-0008-0000-0C00-00005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4" name="Text Box 25">
          <a:extLst>
            <a:ext uri="{FF2B5EF4-FFF2-40B4-BE49-F238E27FC236}">
              <a16:creationId xmlns:a16="http://schemas.microsoft.com/office/drawing/2014/main" id="{00000000-0008-0000-0C00-00005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5" name="Text Box 48">
          <a:extLst>
            <a:ext uri="{FF2B5EF4-FFF2-40B4-BE49-F238E27FC236}">
              <a16:creationId xmlns:a16="http://schemas.microsoft.com/office/drawing/2014/main" id="{00000000-0008-0000-0C00-00005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6" name="Text Box 93">
          <a:extLst>
            <a:ext uri="{FF2B5EF4-FFF2-40B4-BE49-F238E27FC236}">
              <a16:creationId xmlns:a16="http://schemas.microsoft.com/office/drawing/2014/main" id="{00000000-0008-0000-0C00-00005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7" name="Text Box 94">
          <a:extLst>
            <a:ext uri="{FF2B5EF4-FFF2-40B4-BE49-F238E27FC236}">
              <a16:creationId xmlns:a16="http://schemas.microsoft.com/office/drawing/2014/main" id="{00000000-0008-0000-0C00-00005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8" name="Text Box 3">
          <a:extLst>
            <a:ext uri="{FF2B5EF4-FFF2-40B4-BE49-F238E27FC236}">
              <a16:creationId xmlns:a16="http://schemas.microsoft.com/office/drawing/2014/main" id="{00000000-0008-0000-0C00-00006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9" name="Text Box 4">
          <a:extLst>
            <a:ext uri="{FF2B5EF4-FFF2-40B4-BE49-F238E27FC236}">
              <a16:creationId xmlns:a16="http://schemas.microsoft.com/office/drawing/2014/main" id="{00000000-0008-0000-0C00-00006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0" name="Text Box 5">
          <a:extLst>
            <a:ext uri="{FF2B5EF4-FFF2-40B4-BE49-F238E27FC236}">
              <a16:creationId xmlns:a16="http://schemas.microsoft.com/office/drawing/2014/main" id="{00000000-0008-0000-0C00-00006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1" name="Text Box 6">
          <a:extLst>
            <a:ext uri="{FF2B5EF4-FFF2-40B4-BE49-F238E27FC236}">
              <a16:creationId xmlns:a16="http://schemas.microsoft.com/office/drawing/2014/main" id="{00000000-0008-0000-0C00-00006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2" name="Text Box 7">
          <a:extLst>
            <a:ext uri="{FF2B5EF4-FFF2-40B4-BE49-F238E27FC236}">
              <a16:creationId xmlns:a16="http://schemas.microsoft.com/office/drawing/2014/main" id="{00000000-0008-0000-0C00-00006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3" name="Text Box 8">
          <a:extLst>
            <a:ext uri="{FF2B5EF4-FFF2-40B4-BE49-F238E27FC236}">
              <a16:creationId xmlns:a16="http://schemas.microsoft.com/office/drawing/2014/main" id="{00000000-0008-0000-0C00-00006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4" name="Text Box 9">
          <a:extLst>
            <a:ext uri="{FF2B5EF4-FFF2-40B4-BE49-F238E27FC236}">
              <a16:creationId xmlns:a16="http://schemas.microsoft.com/office/drawing/2014/main" id="{00000000-0008-0000-0C00-00006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5" name="Text Box 10">
          <a:extLst>
            <a:ext uri="{FF2B5EF4-FFF2-40B4-BE49-F238E27FC236}">
              <a16:creationId xmlns:a16="http://schemas.microsoft.com/office/drawing/2014/main" id="{00000000-0008-0000-0C00-00006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6" name="Text Box 11">
          <a:extLst>
            <a:ext uri="{FF2B5EF4-FFF2-40B4-BE49-F238E27FC236}">
              <a16:creationId xmlns:a16="http://schemas.microsoft.com/office/drawing/2014/main" id="{00000000-0008-0000-0C00-00006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7" name="Text Box 12">
          <a:extLst>
            <a:ext uri="{FF2B5EF4-FFF2-40B4-BE49-F238E27FC236}">
              <a16:creationId xmlns:a16="http://schemas.microsoft.com/office/drawing/2014/main" id="{00000000-0008-0000-0C00-00006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8" name="Text Box 13">
          <a:extLst>
            <a:ext uri="{FF2B5EF4-FFF2-40B4-BE49-F238E27FC236}">
              <a16:creationId xmlns:a16="http://schemas.microsoft.com/office/drawing/2014/main" id="{00000000-0008-0000-0C00-00006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9" name="Text Box 14">
          <a:extLst>
            <a:ext uri="{FF2B5EF4-FFF2-40B4-BE49-F238E27FC236}">
              <a16:creationId xmlns:a16="http://schemas.microsoft.com/office/drawing/2014/main" id="{00000000-0008-0000-0C00-00006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0" name="Text Box 15">
          <a:extLst>
            <a:ext uri="{FF2B5EF4-FFF2-40B4-BE49-F238E27FC236}">
              <a16:creationId xmlns:a16="http://schemas.microsoft.com/office/drawing/2014/main" id="{00000000-0008-0000-0C00-00006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1" name="Text Box 16">
          <a:extLst>
            <a:ext uri="{FF2B5EF4-FFF2-40B4-BE49-F238E27FC236}">
              <a16:creationId xmlns:a16="http://schemas.microsoft.com/office/drawing/2014/main" id="{00000000-0008-0000-0C00-00006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2" name="Text Box 17">
          <a:extLst>
            <a:ext uri="{FF2B5EF4-FFF2-40B4-BE49-F238E27FC236}">
              <a16:creationId xmlns:a16="http://schemas.microsoft.com/office/drawing/2014/main" id="{00000000-0008-0000-0C00-00006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3" name="Text Box 18">
          <a:extLst>
            <a:ext uri="{FF2B5EF4-FFF2-40B4-BE49-F238E27FC236}">
              <a16:creationId xmlns:a16="http://schemas.microsoft.com/office/drawing/2014/main" id="{00000000-0008-0000-0C00-00006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4" name="Text Box 19">
          <a:extLst>
            <a:ext uri="{FF2B5EF4-FFF2-40B4-BE49-F238E27FC236}">
              <a16:creationId xmlns:a16="http://schemas.microsoft.com/office/drawing/2014/main" id="{00000000-0008-0000-0C00-00007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5" name="Text Box 20">
          <a:extLst>
            <a:ext uri="{FF2B5EF4-FFF2-40B4-BE49-F238E27FC236}">
              <a16:creationId xmlns:a16="http://schemas.microsoft.com/office/drawing/2014/main" id="{00000000-0008-0000-0C00-00007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6" name="Text Box 21">
          <a:extLst>
            <a:ext uri="{FF2B5EF4-FFF2-40B4-BE49-F238E27FC236}">
              <a16:creationId xmlns:a16="http://schemas.microsoft.com/office/drawing/2014/main" id="{00000000-0008-0000-0C00-00007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7" name="Text Box 22">
          <a:extLst>
            <a:ext uri="{FF2B5EF4-FFF2-40B4-BE49-F238E27FC236}">
              <a16:creationId xmlns:a16="http://schemas.microsoft.com/office/drawing/2014/main" id="{00000000-0008-0000-0C00-00007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8" name="Text Box 23">
          <a:extLst>
            <a:ext uri="{FF2B5EF4-FFF2-40B4-BE49-F238E27FC236}">
              <a16:creationId xmlns:a16="http://schemas.microsoft.com/office/drawing/2014/main" id="{00000000-0008-0000-0C00-00007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9" name="Text Box 24">
          <a:extLst>
            <a:ext uri="{FF2B5EF4-FFF2-40B4-BE49-F238E27FC236}">
              <a16:creationId xmlns:a16="http://schemas.microsoft.com/office/drawing/2014/main" id="{00000000-0008-0000-0C00-00007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30" name="Text Box 25">
          <a:extLst>
            <a:ext uri="{FF2B5EF4-FFF2-40B4-BE49-F238E27FC236}">
              <a16:creationId xmlns:a16="http://schemas.microsoft.com/office/drawing/2014/main" id="{00000000-0008-0000-0C00-00007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31" name="Text Box 48">
          <a:extLst>
            <a:ext uri="{FF2B5EF4-FFF2-40B4-BE49-F238E27FC236}">
              <a16:creationId xmlns:a16="http://schemas.microsoft.com/office/drawing/2014/main" id="{00000000-0008-0000-0C00-00007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32" name="Text Box 93">
          <a:extLst>
            <a:ext uri="{FF2B5EF4-FFF2-40B4-BE49-F238E27FC236}">
              <a16:creationId xmlns:a16="http://schemas.microsoft.com/office/drawing/2014/main" id="{00000000-0008-0000-0C00-00007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33" name="Text Box 94">
          <a:extLst>
            <a:ext uri="{FF2B5EF4-FFF2-40B4-BE49-F238E27FC236}">
              <a16:creationId xmlns:a16="http://schemas.microsoft.com/office/drawing/2014/main" id="{00000000-0008-0000-0C00-00007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4" name="Text Box 3">
          <a:extLst>
            <a:ext uri="{FF2B5EF4-FFF2-40B4-BE49-F238E27FC236}">
              <a16:creationId xmlns:a16="http://schemas.microsoft.com/office/drawing/2014/main" id="{00000000-0008-0000-0C00-00007A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5" name="Text Box 4">
          <a:extLst>
            <a:ext uri="{FF2B5EF4-FFF2-40B4-BE49-F238E27FC236}">
              <a16:creationId xmlns:a16="http://schemas.microsoft.com/office/drawing/2014/main" id="{00000000-0008-0000-0C00-00007B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6" name="Text Box 5">
          <a:extLst>
            <a:ext uri="{FF2B5EF4-FFF2-40B4-BE49-F238E27FC236}">
              <a16:creationId xmlns:a16="http://schemas.microsoft.com/office/drawing/2014/main" id="{00000000-0008-0000-0C00-00007C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7" name="Text Box 6">
          <a:extLst>
            <a:ext uri="{FF2B5EF4-FFF2-40B4-BE49-F238E27FC236}">
              <a16:creationId xmlns:a16="http://schemas.microsoft.com/office/drawing/2014/main" id="{00000000-0008-0000-0C00-00007D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8" name="Text Box 7">
          <a:extLst>
            <a:ext uri="{FF2B5EF4-FFF2-40B4-BE49-F238E27FC236}">
              <a16:creationId xmlns:a16="http://schemas.microsoft.com/office/drawing/2014/main" id="{00000000-0008-0000-0C00-00007E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9" name="Text Box 8">
          <a:extLst>
            <a:ext uri="{FF2B5EF4-FFF2-40B4-BE49-F238E27FC236}">
              <a16:creationId xmlns:a16="http://schemas.microsoft.com/office/drawing/2014/main" id="{00000000-0008-0000-0C00-00007F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0" name="Text Box 9">
          <a:extLst>
            <a:ext uri="{FF2B5EF4-FFF2-40B4-BE49-F238E27FC236}">
              <a16:creationId xmlns:a16="http://schemas.microsoft.com/office/drawing/2014/main" id="{00000000-0008-0000-0C00-000080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1" name="Text Box 10">
          <a:extLst>
            <a:ext uri="{FF2B5EF4-FFF2-40B4-BE49-F238E27FC236}">
              <a16:creationId xmlns:a16="http://schemas.microsoft.com/office/drawing/2014/main" id="{00000000-0008-0000-0C00-000081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2" name="Text Box 11">
          <a:extLst>
            <a:ext uri="{FF2B5EF4-FFF2-40B4-BE49-F238E27FC236}">
              <a16:creationId xmlns:a16="http://schemas.microsoft.com/office/drawing/2014/main" id="{00000000-0008-0000-0C00-000082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3" name="Text Box 12">
          <a:extLst>
            <a:ext uri="{FF2B5EF4-FFF2-40B4-BE49-F238E27FC236}">
              <a16:creationId xmlns:a16="http://schemas.microsoft.com/office/drawing/2014/main" id="{00000000-0008-0000-0C00-000083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4" name="Text Box 13">
          <a:extLst>
            <a:ext uri="{FF2B5EF4-FFF2-40B4-BE49-F238E27FC236}">
              <a16:creationId xmlns:a16="http://schemas.microsoft.com/office/drawing/2014/main" id="{00000000-0008-0000-0C00-000084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5" name="Text Box 14">
          <a:extLst>
            <a:ext uri="{FF2B5EF4-FFF2-40B4-BE49-F238E27FC236}">
              <a16:creationId xmlns:a16="http://schemas.microsoft.com/office/drawing/2014/main" id="{00000000-0008-0000-0C00-000085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6" name="Text Box 15">
          <a:extLst>
            <a:ext uri="{FF2B5EF4-FFF2-40B4-BE49-F238E27FC236}">
              <a16:creationId xmlns:a16="http://schemas.microsoft.com/office/drawing/2014/main" id="{00000000-0008-0000-0C00-000086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7" name="Text Box 16">
          <a:extLst>
            <a:ext uri="{FF2B5EF4-FFF2-40B4-BE49-F238E27FC236}">
              <a16:creationId xmlns:a16="http://schemas.microsoft.com/office/drawing/2014/main" id="{00000000-0008-0000-0C00-000087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8" name="Text Box 17">
          <a:extLst>
            <a:ext uri="{FF2B5EF4-FFF2-40B4-BE49-F238E27FC236}">
              <a16:creationId xmlns:a16="http://schemas.microsoft.com/office/drawing/2014/main" id="{00000000-0008-0000-0C00-000088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9" name="Text Box 18">
          <a:extLst>
            <a:ext uri="{FF2B5EF4-FFF2-40B4-BE49-F238E27FC236}">
              <a16:creationId xmlns:a16="http://schemas.microsoft.com/office/drawing/2014/main" id="{00000000-0008-0000-0C00-000089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0" name="Text Box 19">
          <a:extLst>
            <a:ext uri="{FF2B5EF4-FFF2-40B4-BE49-F238E27FC236}">
              <a16:creationId xmlns:a16="http://schemas.microsoft.com/office/drawing/2014/main" id="{00000000-0008-0000-0C00-00008A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1" name="Text Box 20">
          <a:extLst>
            <a:ext uri="{FF2B5EF4-FFF2-40B4-BE49-F238E27FC236}">
              <a16:creationId xmlns:a16="http://schemas.microsoft.com/office/drawing/2014/main" id="{00000000-0008-0000-0C00-00008B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2" name="Text Box 21">
          <a:extLst>
            <a:ext uri="{FF2B5EF4-FFF2-40B4-BE49-F238E27FC236}">
              <a16:creationId xmlns:a16="http://schemas.microsoft.com/office/drawing/2014/main" id="{00000000-0008-0000-0C00-00008C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3" name="Text Box 22">
          <a:extLst>
            <a:ext uri="{FF2B5EF4-FFF2-40B4-BE49-F238E27FC236}">
              <a16:creationId xmlns:a16="http://schemas.microsoft.com/office/drawing/2014/main" id="{00000000-0008-0000-0C00-00008D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4" name="Text Box 23">
          <a:extLst>
            <a:ext uri="{FF2B5EF4-FFF2-40B4-BE49-F238E27FC236}">
              <a16:creationId xmlns:a16="http://schemas.microsoft.com/office/drawing/2014/main" id="{00000000-0008-0000-0C00-00008E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5" name="Text Box 24">
          <a:extLst>
            <a:ext uri="{FF2B5EF4-FFF2-40B4-BE49-F238E27FC236}">
              <a16:creationId xmlns:a16="http://schemas.microsoft.com/office/drawing/2014/main" id="{00000000-0008-0000-0C00-00008F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6" name="Text Box 25">
          <a:extLst>
            <a:ext uri="{FF2B5EF4-FFF2-40B4-BE49-F238E27FC236}">
              <a16:creationId xmlns:a16="http://schemas.microsoft.com/office/drawing/2014/main" id="{00000000-0008-0000-0C00-000090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7" name="Text Box 48">
          <a:extLst>
            <a:ext uri="{FF2B5EF4-FFF2-40B4-BE49-F238E27FC236}">
              <a16:creationId xmlns:a16="http://schemas.microsoft.com/office/drawing/2014/main" id="{00000000-0008-0000-0C00-000091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8" name="Text Box 93">
          <a:extLst>
            <a:ext uri="{FF2B5EF4-FFF2-40B4-BE49-F238E27FC236}">
              <a16:creationId xmlns:a16="http://schemas.microsoft.com/office/drawing/2014/main" id="{00000000-0008-0000-0C00-000092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9" name="Text Box 94">
          <a:extLst>
            <a:ext uri="{FF2B5EF4-FFF2-40B4-BE49-F238E27FC236}">
              <a16:creationId xmlns:a16="http://schemas.microsoft.com/office/drawing/2014/main" id="{00000000-0008-0000-0C00-000093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660" name="Text Box 1">
          <a:extLst>
            <a:ext uri="{FF2B5EF4-FFF2-40B4-BE49-F238E27FC236}">
              <a16:creationId xmlns:a16="http://schemas.microsoft.com/office/drawing/2014/main" id="{00000000-0008-0000-0C00-00009402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661" name="Text Box 118">
          <a:extLst>
            <a:ext uri="{FF2B5EF4-FFF2-40B4-BE49-F238E27FC236}">
              <a16:creationId xmlns:a16="http://schemas.microsoft.com/office/drawing/2014/main" id="{00000000-0008-0000-0C00-00009502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2" name="Text Box 3">
          <a:extLst>
            <a:ext uri="{FF2B5EF4-FFF2-40B4-BE49-F238E27FC236}">
              <a16:creationId xmlns:a16="http://schemas.microsoft.com/office/drawing/2014/main" id="{00000000-0008-0000-0C00-000096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3" name="Text Box 4">
          <a:extLst>
            <a:ext uri="{FF2B5EF4-FFF2-40B4-BE49-F238E27FC236}">
              <a16:creationId xmlns:a16="http://schemas.microsoft.com/office/drawing/2014/main" id="{00000000-0008-0000-0C00-000097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4" name="Text Box 5">
          <a:extLst>
            <a:ext uri="{FF2B5EF4-FFF2-40B4-BE49-F238E27FC236}">
              <a16:creationId xmlns:a16="http://schemas.microsoft.com/office/drawing/2014/main" id="{00000000-0008-0000-0C00-000098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5" name="Text Box 6">
          <a:extLst>
            <a:ext uri="{FF2B5EF4-FFF2-40B4-BE49-F238E27FC236}">
              <a16:creationId xmlns:a16="http://schemas.microsoft.com/office/drawing/2014/main" id="{00000000-0008-0000-0C00-000099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6" name="Text Box 7">
          <a:extLst>
            <a:ext uri="{FF2B5EF4-FFF2-40B4-BE49-F238E27FC236}">
              <a16:creationId xmlns:a16="http://schemas.microsoft.com/office/drawing/2014/main" id="{00000000-0008-0000-0C00-00009A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7" name="Text Box 8">
          <a:extLst>
            <a:ext uri="{FF2B5EF4-FFF2-40B4-BE49-F238E27FC236}">
              <a16:creationId xmlns:a16="http://schemas.microsoft.com/office/drawing/2014/main" id="{00000000-0008-0000-0C00-00009B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8" name="Text Box 9">
          <a:extLst>
            <a:ext uri="{FF2B5EF4-FFF2-40B4-BE49-F238E27FC236}">
              <a16:creationId xmlns:a16="http://schemas.microsoft.com/office/drawing/2014/main" id="{00000000-0008-0000-0C00-00009C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9" name="Text Box 10">
          <a:extLst>
            <a:ext uri="{FF2B5EF4-FFF2-40B4-BE49-F238E27FC236}">
              <a16:creationId xmlns:a16="http://schemas.microsoft.com/office/drawing/2014/main" id="{00000000-0008-0000-0C00-00009D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0" name="Text Box 11">
          <a:extLst>
            <a:ext uri="{FF2B5EF4-FFF2-40B4-BE49-F238E27FC236}">
              <a16:creationId xmlns:a16="http://schemas.microsoft.com/office/drawing/2014/main" id="{00000000-0008-0000-0C00-00009E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1" name="Text Box 12">
          <a:extLst>
            <a:ext uri="{FF2B5EF4-FFF2-40B4-BE49-F238E27FC236}">
              <a16:creationId xmlns:a16="http://schemas.microsoft.com/office/drawing/2014/main" id="{00000000-0008-0000-0C00-00009F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2" name="Text Box 13">
          <a:extLst>
            <a:ext uri="{FF2B5EF4-FFF2-40B4-BE49-F238E27FC236}">
              <a16:creationId xmlns:a16="http://schemas.microsoft.com/office/drawing/2014/main" id="{00000000-0008-0000-0C00-0000A0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3" name="Text Box 14">
          <a:extLst>
            <a:ext uri="{FF2B5EF4-FFF2-40B4-BE49-F238E27FC236}">
              <a16:creationId xmlns:a16="http://schemas.microsoft.com/office/drawing/2014/main" id="{00000000-0008-0000-0C00-0000A1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4" name="Text Box 15">
          <a:extLst>
            <a:ext uri="{FF2B5EF4-FFF2-40B4-BE49-F238E27FC236}">
              <a16:creationId xmlns:a16="http://schemas.microsoft.com/office/drawing/2014/main" id="{00000000-0008-0000-0C00-0000A2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5" name="Text Box 16">
          <a:extLst>
            <a:ext uri="{FF2B5EF4-FFF2-40B4-BE49-F238E27FC236}">
              <a16:creationId xmlns:a16="http://schemas.microsoft.com/office/drawing/2014/main" id="{00000000-0008-0000-0C00-0000A3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6" name="Text Box 17">
          <a:extLst>
            <a:ext uri="{FF2B5EF4-FFF2-40B4-BE49-F238E27FC236}">
              <a16:creationId xmlns:a16="http://schemas.microsoft.com/office/drawing/2014/main" id="{00000000-0008-0000-0C00-0000A4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7" name="Text Box 18">
          <a:extLst>
            <a:ext uri="{FF2B5EF4-FFF2-40B4-BE49-F238E27FC236}">
              <a16:creationId xmlns:a16="http://schemas.microsoft.com/office/drawing/2014/main" id="{00000000-0008-0000-0C00-0000A5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8" name="Text Box 19">
          <a:extLst>
            <a:ext uri="{FF2B5EF4-FFF2-40B4-BE49-F238E27FC236}">
              <a16:creationId xmlns:a16="http://schemas.microsoft.com/office/drawing/2014/main" id="{00000000-0008-0000-0C00-0000A6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9" name="Text Box 20">
          <a:extLst>
            <a:ext uri="{FF2B5EF4-FFF2-40B4-BE49-F238E27FC236}">
              <a16:creationId xmlns:a16="http://schemas.microsoft.com/office/drawing/2014/main" id="{00000000-0008-0000-0C00-0000A7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0" name="Text Box 21">
          <a:extLst>
            <a:ext uri="{FF2B5EF4-FFF2-40B4-BE49-F238E27FC236}">
              <a16:creationId xmlns:a16="http://schemas.microsoft.com/office/drawing/2014/main" id="{00000000-0008-0000-0C00-0000A8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1" name="Text Box 22">
          <a:extLst>
            <a:ext uri="{FF2B5EF4-FFF2-40B4-BE49-F238E27FC236}">
              <a16:creationId xmlns:a16="http://schemas.microsoft.com/office/drawing/2014/main" id="{00000000-0008-0000-0C00-0000A9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2" name="Text Box 23">
          <a:extLst>
            <a:ext uri="{FF2B5EF4-FFF2-40B4-BE49-F238E27FC236}">
              <a16:creationId xmlns:a16="http://schemas.microsoft.com/office/drawing/2014/main" id="{00000000-0008-0000-0C00-0000AA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3" name="Text Box 24">
          <a:extLst>
            <a:ext uri="{FF2B5EF4-FFF2-40B4-BE49-F238E27FC236}">
              <a16:creationId xmlns:a16="http://schemas.microsoft.com/office/drawing/2014/main" id="{00000000-0008-0000-0C00-0000AB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4" name="Text Box 25">
          <a:extLst>
            <a:ext uri="{FF2B5EF4-FFF2-40B4-BE49-F238E27FC236}">
              <a16:creationId xmlns:a16="http://schemas.microsoft.com/office/drawing/2014/main" id="{00000000-0008-0000-0C00-0000AC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5" name="Text Box 48">
          <a:extLst>
            <a:ext uri="{FF2B5EF4-FFF2-40B4-BE49-F238E27FC236}">
              <a16:creationId xmlns:a16="http://schemas.microsoft.com/office/drawing/2014/main" id="{00000000-0008-0000-0C00-0000AD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6" name="Text Box 93">
          <a:extLst>
            <a:ext uri="{FF2B5EF4-FFF2-40B4-BE49-F238E27FC236}">
              <a16:creationId xmlns:a16="http://schemas.microsoft.com/office/drawing/2014/main" id="{00000000-0008-0000-0C00-0000AE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7" name="Text Box 94">
          <a:extLst>
            <a:ext uri="{FF2B5EF4-FFF2-40B4-BE49-F238E27FC236}">
              <a16:creationId xmlns:a16="http://schemas.microsoft.com/office/drawing/2014/main" id="{00000000-0008-0000-0C00-0000AF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88" name="Text Box 3">
          <a:extLst>
            <a:ext uri="{FF2B5EF4-FFF2-40B4-BE49-F238E27FC236}">
              <a16:creationId xmlns:a16="http://schemas.microsoft.com/office/drawing/2014/main" id="{00000000-0008-0000-0C00-0000B0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89" name="Text Box 4">
          <a:extLst>
            <a:ext uri="{FF2B5EF4-FFF2-40B4-BE49-F238E27FC236}">
              <a16:creationId xmlns:a16="http://schemas.microsoft.com/office/drawing/2014/main" id="{00000000-0008-0000-0C00-0000B1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0" name="Text Box 5">
          <a:extLst>
            <a:ext uri="{FF2B5EF4-FFF2-40B4-BE49-F238E27FC236}">
              <a16:creationId xmlns:a16="http://schemas.microsoft.com/office/drawing/2014/main" id="{00000000-0008-0000-0C00-0000B2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1" name="Text Box 6">
          <a:extLst>
            <a:ext uri="{FF2B5EF4-FFF2-40B4-BE49-F238E27FC236}">
              <a16:creationId xmlns:a16="http://schemas.microsoft.com/office/drawing/2014/main" id="{00000000-0008-0000-0C00-0000B3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2" name="Text Box 7">
          <a:extLst>
            <a:ext uri="{FF2B5EF4-FFF2-40B4-BE49-F238E27FC236}">
              <a16:creationId xmlns:a16="http://schemas.microsoft.com/office/drawing/2014/main" id="{00000000-0008-0000-0C00-0000B4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3" name="Text Box 8">
          <a:extLst>
            <a:ext uri="{FF2B5EF4-FFF2-40B4-BE49-F238E27FC236}">
              <a16:creationId xmlns:a16="http://schemas.microsoft.com/office/drawing/2014/main" id="{00000000-0008-0000-0C00-0000B5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4" name="Text Box 9">
          <a:extLst>
            <a:ext uri="{FF2B5EF4-FFF2-40B4-BE49-F238E27FC236}">
              <a16:creationId xmlns:a16="http://schemas.microsoft.com/office/drawing/2014/main" id="{00000000-0008-0000-0C00-0000B6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5" name="Text Box 10">
          <a:extLst>
            <a:ext uri="{FF2B5EF4-FFF2-40B4-BE49-F238E27FC236}">
              <a16:creationId xmlns:a16="http://schemas.microsoft.com/office/drawing/2014/main" id="{00000000-0008-0000-0C00-0000B7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6" name="Text Box 11">
          <a:extLst>
            <a:ext uri="{FF2B5EF4-FFF2-40B4-BE49-F238E27FC236}">
              <a16:creationId xmlns:a16="http://schemas.microsoft.com/office/drawing/2014/main" id="{00000000-0008-0000-0C00-0000B8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7" name="Text Box 12">
          <a:extLst>
            <a:ext uri="{FF2B5EF4-FFF2-40B4-BE49-F238E27FC236}">
              <a16:creationId xmlns:a16="http://schemas.microsoft.com/office/drawing/2014/main" id="{00000000-0008-0000-0C00-0000B9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8" name="Text Box 13">
          <a:extLst>
            <a:ext uri="{FF2B5EF4-FFF2-40B4-BE49-F238E27FC236}">
              <a16:creationId xmlns:a16="http://schemas.microsoft.com/office/drawing/2014/main" id="{00000000-0008-0000-0C00-0000BA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9" name="Text Box 14">
          <a:extLst>
            <a:ext uri="{FF2B5EF4-FFF2-40B4-BE49-F238E27FC236}">
              <a16:creationId xmlns:a16="http://schemas.microsoft.com/office/drawing/2014/main" id="{00000000-0008-0000-0C00-0000BB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0" name="Text Box 15">
          <a:extLst>
            <a:ext uri="{FF2B5EF4-FFF2-40B4-BE49-F238E27FC236}">
              <a16:creationId xmlns:a16="http://schemas.microsoft.com/office/drawing/2014/main" id="{00000000-0008-0000-0C00-0000BC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1" name="Text Box 16">
          <a:extLst>
            <a:ext uri="{FF2B5EF4-FFF2-40B4-BE49-F238E27FC236}">
              <a16:creationId xmlns:a16="http://schemas.microsoft.com/office/drawing/2014/main" id="{00000000-0008-0000-0C00-0000BD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2" name="Text Box 17">
          <a:extLst>
            <a:ext uri="{FF2B5EF4-FFF2-40B4-BE49-F238E27FC236}">
              <a16:creationId xmlns:a16="http://schemas.microsoft.com/office/drawing/2014/main" id="{00000000-0008-0000-0C00-0000BE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3" name="Text Box 18">
          <a:extLst>
            <a:ext uri="{FF2B5EF4-FFF2-40B4-BE49-F238E27FC236}">
              <a16:creationId xmlns:a16="http://schemas.microsoft.com/office/drawing/2014/main" id="{00000000-0008-0000-0C00-0000BF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4" name="Text Box 19">
          <a:extLst>
            <a:ext uri="{FF2B5EF4-FFF2-40B4-BE49-F238E27FC236}">
              <a16:creationId xmlns:a16="http://schemas.microsoft.com/office/drawing/2014/main" id="{00000000-0008-0000-0C00-0000C0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5" name="Text Box 20">
          <a:extLst>
            <a:ext uri="{FF2B5EF4-FFF2-40B4-BE49-F238E27FC236}">
              <a16:creationId xmlns:a16="http://schemas.microsoft.com/office/drawing/2014/main" id="{00000000-0008-0000-0C00-0000C1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6" name="Text Box 21">
          <a:extLst>
            <a:ext uri="{FF2B5EF4-FFF2-40B4-BE49-F238E27FC236}">
              <a16:creationId xmlns:a16="http://schemas.microsoft.com/office/drawing/2014/main" id="{00000000-0008-0000-0C00-0000C2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7" name="Text Box 22">
          <a:extLst>
            <a:ext uri="{FF2B5EF4-FFF2-40B4-BE49-F238E27FC236}">
              <a16:creationId xmlns:a16="http://schemas.microsoft.com/office/drawing/2014/main" id="{00000000-0008-0000-0C00-0000C3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8" name="Text Box 23">
          <a:extLst>
            <a:ext uri="{FF2B5EF4-FFF2-40B4-BE49-F238E27FC236}">
              <a16:creationId xmlns:a16="http://schemas.microsoft.com/office/drawing/2014/main" id="{00000000-0008-0000-0C00-0000C4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9" name="Text Box 24">
          <a:extLst>
            <a:ext uri="{FF2B5EF4-FFF2-40B4-BE49-F238E27FC236}">
              <a16:creationId xmlns:a16="http://schemas.microsoft.com/office/drawing/2014/main" id="{00000000-0008-0000-0C00-0000C5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10" name="Text Box 25">
          <a:extLst>
            <a:ext uri="{FF2B5EF4-FFF2-40B4-BE49-F238E27FC236}">
              <a16:creationId xmlns:a16="http://schemas.microsoft.com/office/drawing/2014/main" id="{00000000-0008-0000-0C00-0000C6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11" name="Text Box 48">
          <a:extLst>
            <a:ext uri="{FF2B5EF4-FFF2-40B4-BE49-F238E27FC236}">
              <a16:creationId xmlns:a16="http://schemas.microsoft.com/office/drawing/2014/main" id="{00000000-0008-0000-0C00-0000C7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12" name="Text Box 93">
          <a:extLst>
            <a:ext uri="{FF2B5EF4-FFF2-40B4-BE49-F238E27FC236}">
              <a16:creationId xmlns:a16="http://schemas.microsoft.com/office/drawing/2014/main" id="{00000000-0008-0000-0C00-0000C8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13" name="Text Box 94">
          <a:extLst>
            <a:ext uri="{FF2B5EF4-FFF2-40B4-BE49-F238E27FC236}">
              <a16:creationId xmlns:a16="http://schemas.microsoft.com/office/drawing/2014/main" id="{00000000-0008-0000-0C00-0000C9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714" name="Text Box 1">
          <a:extLst>
            <a:ext uri="{FF2B5EF4-FFF2-40B4-BE49-F238E27FC236}">
              <a16:creationId xmlns:a16="http://schemas.microsoft.com/office/drawing/2014/main" id="{00000000-0008-0000-0C00-0000CA02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715" name="Text Box 118">
          <a:extLst>
            <a:ext uri="{FF2B5EF4-FFF2-40B4-BE49-F238E27FC236}">
              <a16:creationId xmlns:a16="http://schemas.microsoft.com/office/drawing/2014/main" id="{00000000-0008-0000-0C00-0000CB02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16" name="Text Box 3">
          <a:extLst>
            <a:ext uri="{FF2B5EF4-FFF2-40B4-BE49-F238E27FC236}">
              <a16:creationId xmlns:a16="http://schemas.microsoft.com/office/drawing/2014/main" id="{00000000-0008-0000-0C00-0000CC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17" name="Text Box 4">
          <a:extLst>
            <a:ext uri="{FF2B5EF4-FFF2-40B4-BE49-F238E27FC236}">
              <a16:creationId xmlns:a16="http://schemas.microsoft.com/office/drawing/2014/main" id="{00000000-0008-0000-0C00-0000CD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18" name="Text Box 5">
          <a:extLst>
            <a:ext uri="{FF2B5EF4-FFF2-40B4-BE49-F238E27FC236}">
              <a16:creationId xmlns:a16="http://schemas.microsoft.com/office/drawing/2014/main" id="{00000000-0008-0000-0C00-0000CE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19" name="Text Box 6">
          <a:extLst>
            <a:ext uri="{FF2B5EF4-FFF2-40B4-BE49-F238E27FC236}">
              <a16:creationId xmlns:a16="http://schemas.microsoft.com/office/drawing/2014/main" id="{00000000-0008-0000-0C00-0000CF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0" name="Text Box 7">
          <a:extLst>
            <a:ext uri="{FF2B5EF4-FFF2-40B4-BE49-F238E27FC236}">
              <a16:creationId xmlns:a16="http://schemas.microsoft.com/office/drawing/2014/main" id="{00000000-0008-0000-0C00-0000D0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1" name="Text Box 8">
          <a:extLst>
            <a:ext uri="{FF2B5EF4-FFF2-40B4-BE49-F238E27FC236}">
              <a16:creationId xmlns:a16="http://schemas.microsoft.com/office/drawing/2014/main" id="{00000000-0008-0000-0C00-0000D1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2" name="Text Box 9">
          <a:extLst>
            <a:ext uri="{FF2B5EF4-FFF2-40B4-BE49-F238E27FC236}">
              <a16:creationId xmlns:a16="http://schemas.microsoft.com/office/drawing/2014/main" id="{00000000-0008-0000-0C00-0000D2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3" name="Text Box 10">
          <a:extLst>
            <a:ext uri="{FF2B5EF4-FFF2-40B4-BE49-F238E27FC236}">
              <a16:creationId xmlns:a16="http://schemas.microsoft.com/office/drawing/2014/main" id="{00000000-0008-0000-0C00-0000D3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4" name="Text Box 11">
          <a:extLst>
            <a:ext uri="{FF2B5EF4-FFF2-40B4-BE49-F238E27FC236}">
              <a16:creationId xmlns:a16="http://schemas.microsoft.com/office/drawing/2014/main" id="{00000000-0008-0000-0C00-0000D4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5" name="Text Box 12">
          <a:extLst>
            <a:ext uri="{FF2B5EF4-FFF2-40B4-BE49-F238E27FC236}">
              <a16:creationId xmlns:a16="http://schemas.microsoft.com/office/drawing/2014/main" id="{00000000-0008-0000-0C00-0000D5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6" name="Text Box 13">
          <a:extLst>
            <a:ext uri="{FF2B5EF4-FFF2-40B4-BE49-F238E27FC236}">
              <a16:creationId xmlns:a16="http://schemas.microsoft.com/office/drawing/2014/main" id="{00000000-0008-0000-0C00-0000D6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7" name="Text Box 14">
          <a:extLst>
            <a:ext uri="{FF2B5EF4-FFF2-40B4-BE49-F238E27FC236}">
              <a16:creationId xmlns:a16="http://schemas.microsoft.com/office/drawing/2014/main" id="{00000000-0008-0000-0C00-0000D7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8" name="Text Box 15">
          <a:extLst>
            <a:ext uri="{FF2B5EF4-FFF2-40B4-BE49-F238E27FC236}">
              <a16:creationId xmlns:a16="http://schemas.microsoft.com/office/drawing/2014/main" id="{00000000-0008-0000-0C00-0000D8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9" name="Text Box 16">
          <a:extLst>
            <a:ext uri="{FF2B5EF4-FFF2-40B4-BE49-F238E27FC236}">
              <a16:creationId xmlns:a16="http://schemas.microsoft.com/office/drawing/2014/main" id="{00000000-0008-0000-0C00-0000D9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0" name="Text Box 17">
          <a:extLst>
            <a:ext uri="{FF2B5EF4-FFF2-40B4-BE49-F238E27FC236}">
              <a16:creationId xmlns:a16="http://schemas.microsoft.com/office/drawing/2014/main" id="{00000000-0008-0000-0C00-0000DA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1" name="Text Box 18">
          <a:extLst>
            <a:ext uri="{FF2B5EF4-FFF2-40B4-BE49-F238E27FC236}">
              <a16:creationId xmlns:a16="http://schemas.microsoft.com/office/drawing/2014/main" id="{00000000-0008-0000-0C00-0000DB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2" name="Text Box 19">
          <a:extLst>
            <a:ext uri="{FF2B5EF4-FFF2-40B4-BE49-F238E27FC236}">
              <a16:creationId xmlns:a16="http://schemas.microsoft.com/office/drawing/2014/main" id="{00000000-0008-0000-0C00-0000DC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3" name="Text Box 20">
          <a:extLst>
            <a:ext uri="{FF2B5EF4-FFF2-40B4-BE49-F238E27FC236}">
              <a16:creationId xmlns:a16="http://schemas.microsoft.com/office/drawing/2014/main" id="{00000000-0008-0000-0C00-0000DD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4" name="Text Box 21">
          <a:extLst>
            <a:ext uri="{FF2B5EF4-FFF2-40B4-BE49-F238E27FC236}">
              <a16:creationId xmlns:a16="http://schemas.microsoft.com/office/drawing/2014/main" id="{00000000-0008-0000-0C00-0000DE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5" name="Text Box 22">
          <a:extLst>
            <a:ext uri="{FF2B5EF4-FFF2-40B4-BE49-F238E27FC236}">
              <a16:creationId xmlns:a16="http://schemas.microsoft.com/office/drawing/2014/main" id="{00000000-0008-0000-0C00-0000DF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6" name="Text Box 23">
          <a:extLst>
            <a:ext uri="{FF2B5EF4-FFF2-40B4-BE49-F238E27FC236}">
              <a16:creationId xmlns:a16="http://schemas.microsoft.com/office/drawing/2014/main" id="{00000000-0008-0000-0C00-0000E0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7" name="Text Box 24">
          <a:extLst>
            <a:ext uri="{FF2B5EF4-FFF2-40B4-BE49-F238E27FC236}">
              <a16:creationId xmlns:a16="http://schemas.microsoft.com/office/drawing/2014/main" id="{00000000-0008-0000-0C00-0000E1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8" name="Text Box 25">
          <a:extLst>
            <a:ext uri="{FF2B5EF4-FFF2-40B4-BE49-F238E27FC236}">
              <a16:creationId xmlns:a16="http://schemas.microsoft.com/office/drawing/2014/main" id="{00000000-0008-0000-0C00-0000E2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9" name="Text Box 48">
          <a:extLst>
            <a:ext uri="{FF2B5EF4-FFF2-40B4-BE49-F238E27FC236}">
              <a16:creationId xmlns:a16="http://schemas.microsoft.com/office/drawing/2014/main" id="{00000000-0008-0000-0C00-0000E3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40" name="Text Box 93">
          <a:extLst>
            <a:ext uri="{FF2B5EF4-FFF2-40B4-BE49-F238E27FC236}">
              <a16:creationId xmlns:a16="http://schemas.microsoft.com/office/drawing/2014/main" id="{00000000-0008-0000-0C00-0000E4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41" name="Text Box 94">
          <a:extLst>
            <a:ext uri="{FF2B5EF4-FFF2-40B4-BE49-F238E27FC236}">
              <a16:creationId xmlns:a16="http://schemas.microsoft.com/office/drawing/2014/main" id="{00000000-0008-0000-0C00-0000E5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2" name="Text Box 3">
          <a:extLst>
            <a:ext uri="{FF2B5EF4-FFF2-40B4-BE49-F238E27FC236}">
              <a16:creationId xmlns:a16="http://schemas.microsoft.com/office/drawing/2014/main" id="{00000000-0008-0000-0C00-0000E6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3" name="Text Box 4">
          <a:extLst>
            <a:ext uri="{FF2B5EF4-FFF2-40B4-BE49-F238E27FC236}">
              <a16:creationId xmlns:a16="http://schemas.microsoft.com/office/drawing/2014/main" id="{00000000-0008-0000-0C00-0000E7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4" name="Text Box 5">
          <a:extLst>
            <a:ext uri="{FF2B5EF4-FFF2-40B4-BE49-F238E27FC236}">
              <a16:creationId xmlns:a16="http://schemas.microsoft.com/office/drawing/2014/main" id="{00000000-0008-0000-0C00-0000E8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5" name="Text Box 6">
          <a:extLst>
            <a:ext uri="{FF2B5EF4-FFF2-40B4-BE49-F238E27FC236}">
              <a16:creationId xmlns:a16="http://schemas.microsoft.com/office/drawing/2014/main" id="{00000000-0008-0000-0C00-0000E9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6" name="Text Box 7">
          <a:extLst>
            <a:ext uri="{FF2B5EF4-FFF2-40B4-BE49-F238E27FC236}">
              <a16:creationId xmlns:a16="http://schemas.microsoft.com/office/drawing/2014/main" id="{00000000-0008-0000-0C00-0000EA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7" name="Text Box 8">
          <a:extLst>
            <a:ext uri="{FF2B5EF4-FFF2-40B4-BE49-F238E27FC236}">
              <a16:creationId xmlns:a16="http://schemas.microsoft.com/office/drawing/2014/main" id="{00000000-0008-0000-0C00-0000EB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8" name="Text Box 9">
          <a:extLst>
            <a:ext uri="{FF2B5EF4-FFF2-40B4-BE49-F238E27FC236}">
              <a16:creationId xmlns:a16="http://schemas.microsoft.com/office/drawing/2014/main" id="{00000000-0008-0000-0C00-0000EC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9" name="Text Box 10">
          <a:extLst>
            <a:ext uri="{FF2B5EF4-FFF2-40B4-BE49-F238E27FC236}">
              <a16:creationId xmlns:a16="http://schemas.microsoft.com/office/drawing/2014/main" id="{00000000-0008-0000-0C00-0000ED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0" name="Text Box 11">
          <a:extLst>
            <a:ext uri="{FF2B5EF4-FFF2-40B4-BE49-F238E27FC236}">
              <a16:creationId xmlns:a16="http://schemas.microsoft.com/office/drawing/2014/main" id="{00000000-0008-0000-0C00-0000EE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1" name="Text Box 12">
          <a:extLst>
            <a:ext uri="{FF2B5EF4-FFF2-40B4-BE49-F238E27FC236}">
              <a16:creationId xmlns:a16="http://schemas.microsoft.com/office/drawing/2014/main" id="{00000000-0008-0000-0C00-0000EF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2" name="Text Box 13">
          <a:extLst>
            <a:ext uri="{FF2B5EF4-FFF2-40B4-BE49-F238E27FC236}">
              <a16:creationId xmlns:a16="http://schemas.microsoft.com/office/drawing/2014/main" id="{00000000-0008-0000-0C00-0000F0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3" name="Text Box 14">
          <a:extLst>
            <a:ext uri="{FF2B5EF4-FFF2-40B4-BE49-F238E27FC236}">
              <a16:creationId xmlns:a16="http://schemas.microsoft.com/office/drawing/2014/main" id="{00000000-0008-0000-0C00-0000F1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4" name="Text Box 15">
          <a:extLst>
            <a:ext uri="{FF2B5EF4-FFF2-40B4-BE49-F238E27FC236}">
              <a16:creationId xmlns:a16="http://schemas.microsoft.com/office/drawing/2014/main" id="{00000000-0008-0000-0C00-0000F2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5" name="Text Box 16">
          <a:extLst>
            <a:ext uri="{FF2B5EF4-FFF2-40B4-BE49-F238E27FC236}">
              <a16:creationId xmlns:a16="http://schemas.microsoft.com/office/drawing/2014/main" id="{00000000-0008-0000-0C00-0000F3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6" name="Text Box 17">
          <a:extLst>
            <a:ext uri="{FF2B5EF4-FFF2-40B4-BE49-F238E27FC236}">
              <a16:creationId xmlns:a16="http://schemas.microsoft.com/office/drawing/2014/main" id="{00000000-0008-0000-0C00-0000F4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7" name="Text Box 18">
          <a:extLst>
            <a:ext uri="{FF2B5EF4-FFF2-40B4-BE49-F238E27FC236}">
              <a16:creationId xmlns:a16="http://schemas.microsoft.com/office/drawing/2014/main" id="{00000000-0008-0000-0C00-0000F5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8" name="Text Box 19">
          <a:extLst>
            <a:ext uri="{FF2B5EF4-FFF2-40B4-BE49-F238E27FC236}">
              <a16:creationId xmlns:a16="http://schemas.microsoft.com/office/drawing/2014/main" id="{00000000-0008-0000-0C00-0000F6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9" name="Text Box 20">
          <a:extLst>
            <a:ext uri="{FF2B5EF4-FFF2-40B4-BE49-F238E27FC236}">
              <a16:creationId xmlns:a16="http://schemas.microsoft.com/office/drawing/2014/main" id="{00000000-0008-0000-0C00-0000F7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0" name="Text Box 21">
          <a:extLst>
            <a:ext uri="{FF2B5EF4-FFF2-40B4-BE49-F238E27FC236}">
              <a16:creationId xmlns:a16="http://schemas.microsoft.com/office/drawing/2014/main" id="{00000000-0008-0000-0C00-0000F8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1" name="Text Box 22">
          <a:extLst>
            <a:ext uri="{FF2B5EF4-FFF2-40B4-BE49-F238E27FC236}">
              <a16:creationId xmlns:a16="http://schemas.microsoft.com/office/drawing/2014/main" id="{00000000-0008-0000-0C00-0000F9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2" name="Text Box 23">
          <a:extLst>
            <a:ext uri="{FF2B5EF4-FFF2-40B4-BE49-F238E27FC236}">
              <a16:creationId xmlns:a16="http://schemas.microsoft.com/office/drawing/2014/main" id="{00000000-0008-0000-0C00-0000FA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3" name="Text Box 24">
          <a:extLst>
            <a:ext uri="{FF2B5EF4-FFF2-40B4-BE49-F238E27FC236}">
              <a16:creationId xmlns:a16="http://schemas.microsoft.com/office/drawing/2014/main" id="{00000000-0008-0000-0C00-0000FB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4" name="Text Box 25">
          <a:extLst>
            <a:ext uri="{FF2B5EF4-FFF2-40B4-BE49-F238E27FC236}">
              <a16:creationId xmlns:a16="http://schemas.microsoft.com/office/drawing/2014/main" id="{00000000-0008-0000-0C00-0000FC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5" name="Text Box 48">
          <a:extLst>
            <a:ext uri="{FF2B5EF4-FFF2-40B4-BE49-F238E27FC236}">
              <a16:creationId xmlns:a16="http://schemas.microsoft.com/office/drawing/2014/main" id="{00000000-0008-0000-0C00-0000FD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6" name="Text Box 93">
          <a:extLst>
            <a:ext uri="{FF2B5EF4-FFF2-40B4-BE49-F238E27FC236}">
              <a16:creationId xmlns:a16="http://schemas.microsoft.com/office/drawing/2014/main" id="{00000000-0008-0000-0C00-0000FE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7" name="Text Box 94">
          <a:extLst>
            <a:ext uri="{FF2B5EF4-FFF2-40B4-BE49-F238E27FC236}">
              <a16:creationId xmlns:a16="http://schemas.microsoft.com/office/drawing/2014/main" id="{00000000-0008-0000-0C00-0000FF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768" name="Text Box 1">
          <a:extLst>
            <a:ext uri="{FF2B5EF4-FFF2-40B4-BE49-F238E27FC236}">
              <a16:creationId xmlns:a16="http://schemas.microsoft.com/office/drawing/2014/main" id="{00000000-0008-0000-0C00-000000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769" name="Text Box 118">
          <a:extLst>
            <a:ext uri="{FF2B5EF4-FFF2-40B4-BE49-F238E27FC236}">
              <a16:creationId xmlns:a16="http://schemas.microsoft.com/office/drawing/2014/main" id="{00000000-0008-0000-0C00-000001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0" name="Text Box 3">
          <a:extLst>
            <a:ext uri="{FF2B5EF4-FFF2-40B4-BE49-F238E27FC236}">
              <a16:creationId xmlns:a16="http://schemas.microsoft.com/office/drawing/2014/main" id="{00000000-0008-0000-0C00-00000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1" name="Text Box 4">
          <a:extLst>
            <a:ext uri="{FF2B5EF4-FFF2-40B4-BE49-F238E27FC236}">
              <a16:creationId xmlns:a16="http://schemas.microsoft.com/office/drawing/2014/main" id="{00000000-0008-0000-0C00-00000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2" name="Text Box 5">
          <a:extLst>
            <a:ext uri="{FF2B5EF4-FFF2-40B4-BE49-F238E27FC236}">
              <a16:creationId xmlns:a16="http://schemas.microsoft.com/office/drawing/2014/main" id="{00000000-0008-0000-0C00-00000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3" name="Text Box 6">
          <a:extLst>
            <a:ext uri="{FF2B5EF4-FFF2-40B4-BE49-F238E27FC236}">
              <a16:creationId xmlns:a16="http://schemas.microsoft.com/office/drawing/2014/main" id="{00000000-0008-0000-0C00-00000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4" name="Text Box 7">
          <a:extLst>
            <a:ext uri="{FF2B5EF4-FFF2-40B4-BE49-F238E27FC236}">
              <a16:creationId xmlns:a16="http://schemas.microsoft.com/office/drawing/2014/main" id="{00000000-0008-0000-0C00-00000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5" name="Text Box 8">
          <a:extLst>
            <a:ext uri="{FF2B5EF4-FFF2-40B4-BE49-F238E27FC236}">
              <a16:creationId xmlns:a16="http://schemas.microsoft.com/office/drawing/2014/main" id="{00000000-0008-0000-0C00-00000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6" name="Text Box 9">
          <a:extLst>
            <a:ext uri="{FF2B5EF4-FFF2-40B4-BE49-F238E27FC236}">
              <a16:creationId xmlns:a16="http://schemas.microsoft.com/office/drawing/2014/main" id="{00000000-0008-0000-0C00-00000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7" name="Text Box 10">
          <a:extLst>
            <a:ext uri="{FF2B5EF4-FFF2-40B4-BE49-F238E27FC236}">
              <a16:creationId xmlns:a16="http://schemas.microsoft.com/office/drawing/2014/main" id="{00000000-0008-0000-0C00-00000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8" name="Text Box 11">
          <a:extLst>
            <a:ext uri="{FF2B5EF4-FFF2-40B4-BE49-F238E27FC236}">
              <a16:creationId xmlns:a16="http://schemas.microsoft.com/office/drawing/2014/main" id="{00000000-0008-0000-0C00-00000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9" name="Text Box 12">
          <a:extLst>
            <a:ext uri="{FF2B5EF4-FFF2-40B4-BE49-F238E27FC236}">
              <a16:creationId xmlns:a16="http://schemas.microsoft.com/office/drawing/2014/main" id="{00000000-0008-0000-0C00-00000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0" name="Text Box 13">
          <a:extLst>
            <a:ext uri="{FF2B5EF4-FFF2-40B4-BE49-F238E27FC236}">
              <a16:creationId xmlns:a16="http://schemas.microsoft.com/office/drawing/2014/main" id="{00000000-0008-0000-0C00-00000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1" name="Text Box 14">
          <a:extLst>
            <a:ext uri="{FF2B5EF4-FFF2-40B4-BE49-F238E27FC236}">
              <a16:creationId xmlns:a16="http://schemas.microsoft.com/office/drawing/2014/main" id="{00000000-0008-0000-0C00-00000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2" name="Text Box 15">
          <a:extLst>
            <a:ext uri="{FF2B5EF4-FFF2-40B4-BE49-F238E27FC236}">
              <a16:creationId xmlns:a16="http://schemas.microsoft.com/office/drawing/2014/main" id="{00000000-0008-0000-0C00-00000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3" name="Text Box 16">
          <a:extLst>
            <a:ext uri="{FF2B5EF4-FFF2-40B4-BE49-F238E27FC236}">
              <a16:creationId xmlns:a16="http://schemas.microsoft.com/office/drawing/2014/main" id="{00000000-0008-0000-0C00-00000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4" name="Text Box 17">
          <a:extLst>
            <a:ext uri="{FF2B5EF4-FFF2-40B4-BE49-F238E27FC236}">
              <a16:creationId xmlns:a16="http://schemas.microsoft.com/office/drawing/2014/main" id="{00000000-0008-0000-0C00-00001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5" name="Text Box 18">
          <a:extLst>
            <a:ext uri="{FF2B5EF4-FFF2-40B4-BE49-F238E27FC236}">
              <a16:creationId xmlns:a16="http://schemas.microsoft.com/office/drawing/2014/main" id="{00000000-0008-0000-0C00-00001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6" name="Text Box 19">
          <a:extLst>
            <a:ext uri="{FF2B5EF4-FFF2-40B4-BE49-F238E27FC236}">
              <a16:creationId xmlns:a16="http://schemas.microsoft.com/office/drawing/2014/main" id="{00000000-0008-0000-0C00-00001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7" name="Text Box 20">
          <a:extLst>
            <a:ext uri="{FF2B5EF4-FFF2-40B4-BE49-F238E27FC236}">
              <a16:creationId xmlns:a16="http://schemas.microsoft.com/office/drawing/2014/main" id="{00000000-0008-0000-0C00-00001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8" name="Text Box 21">
          <a:extLst>
            <a:ext uri="{FF2B5EF4-FFF2-40B4-BE49-F238E27FC236}">
              <a16:creationId xmlns:a16="http://schemas.microsoft.com/office/drawing/2014/main" id="{00000000-0008-0000-0C00-00001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9" name="Text Box 22">
          <a:extLst>
            <a:ext uri="{FF2B5EF4-FFF2-40B4-BE49-F238E27FC236}">
              <a16:creationId xmlns:a16="http://schemas.microsoft.com/office/drawing/2014/main" id="{00000000-0008-0000-0C00-00001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0" name="Text Box 23">
          <a:extLst>
            <a:ext uri="{FF2B5EF4-FFF2-40B4-BE49-F238E27FC236}">
              <a16:creationId xmlns:a16="http://schemas.microsoft.com/office/drawing/2014/main" id="{00000000-0008-0000-0C00-00001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1" name="Text Box 24">
          <a:extLst>
            <a:ext uri="{FF2B5EF4-FFF2-40B4-BE49-F238E27FC236}">
              <a16:creationId xmlns:a16="http://schemas.microsoft.com/office/drawing/2014/main" id="{00000000-0008-0000-0C00-00001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2" name="Text Box 25">
          <a:extLst>
            <a:ext uri="{FF2B5EF4-FFF2-40B4-BE49-F238E27FC236}">
              <a16:creationId xmlns:a16="http://schemas.microsoft.com/office/drawing/2014/main" id="{00000000-0008-0000-0C00-00001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3" name="Text Box 48">
          <a:extLst>
            <a:ext uri="{FF2B5EF4-FFF2-40B4-BE49-F238E27FC236}">
              <a16:creationId xmlns:a16="http://schemas.microsoft.com/office/drawing/2014/main" id="{00000000-0008-0000-0C00-00001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4" name="Text Box 93">
          <a:extLst>
            <a:ext uri="{FF2B5EF4-FFF2-40B4-BE49-F238E27FC236}">
              <a16:creationId xmlns:a16="http://schemas.microsoft.com/office/drawing/2014/main" id="{00000000-0008-0000-0C00-00001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5" name="Text Box 94">
          <a:extLst>
            <a:ext uri="{FF2B5EF4-FFF2-40B4-BE49-F238E27FC236}">
              <a16:creationId xmlns:a16="http://schemas.microsoft.com/office/drawing/2014/main" id="{00000000-0008-0000-0C00-00001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6" name="Text Box 3">
          <a:extLst>
            <a:ext uri="{FF2B5EF4-FFF2-40B4-BE49-F238E27FC236}">
              <a16:creationId xmlns:a16="http://schemas.microsoft.com/office/drawing/2014/main" id="{00000000-0008-0000-0C00-00001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7" name="Text Box 4">
          <a:extLst>
            <a:ext uri="{FF2B5EF4-FFF2-40B4-BE49-F238E27FC236}">
              <a16:creationId xmlns:a16="http://schemas.microsoft.com/office/drawing/2014/main" id="{00000000-0008-0000-0C00-00001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8" name="Text Box 5">
          <a:extLst>
            <a:ext uri="{FF2B5EF4-FFF2-40B4-BE49-F238E27FC236}">
              <a16:creationId xmlns:a16="http://schemas.microsoft.com/office/drawing/2014/main" id="{00000000-0008-0000-0C00-00001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9" name="Text Box 6">
          <a:extLst>
            <a:ext uri="{FF2B5EF4-FFF2-40B4-BE49-F238E27FC236}">
              <a16:creationId xmlns:a16="http://schemas.microsoft.com/office/drawing/2014/main" id="{00000000-0008-0000-0C00-00001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0" name="Text Box 7">
          <a:extLst>
            <a:ext uri="{FF2B5EF4-FFF2-40B4-BE49-F238E27FC236}">
              <a16:creationId xmlns:a16="http://schemas.microsoft.com/office/drawing/2014/main" id="{00000000-0008-0000-0C00-00002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1" name="Text Box 8">
          <a:extLst>
            <a:ext uri="{FF2B5EF4-FFF2-40B4-BE49-F238E27FC236}">
              <a16:creationId xmlns:a16="http://schemas.microsoft.com/office/drawing/2014/main" id="{00000000-0008-0000-0C00-00002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2" name="Text Box 9">
          <a:extLst>
            <a:ext uri="{FF2B5EF4-FFF2-40B4-BE49-F238E27FC236}">
              <a16:creationId xmlns:a16="http://schemas.microsoft.com/office/drawing/2014/main" id="{00000000-0008-0000-0C00-00002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3" name="Text Box 10">
          <a:extLst>
            <a:ext uri="{FF2B5EF4-FFF2-40B4-BE49-F238E27FC236}">
              <a16:creationId xmlns:a16="http://schemas.microsoft.com/office/drawing/2014/main" id="{00000000-0008-0000-0C00-00002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4" name="Text Box 11">
          <a:extLst>
            <a:ext uri="{FF2B5EF4-FFF2-40B4-BE49-F238E27FC236}">
              <a16:creationId xmlns:a16="http://schemas.microsoft.com/office/drawing/2014/main" id="{00000000-0008-0000-0C00-00002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5" name="Text Box 12">
          <a:extLst>
            <a:ext uri="{FF2B5EF4-FFF2-40B4-BE49-F238E27FC236}">
              <a16:creationId xmlns:a16="http://schemas.microsoft.com/office/drawing/2014/main" id="{00000000-0008-0000-0C00-00002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6" name="Text Box 13">
          <a:extLst>
            <a:ext uri="{FF2B5EF4-FFF2-40B4-BE49-F238E27FC236}">
              <a16:creationId xmlns:a16="http://schemas.microsoft.com/office/drawing/2014/main" id="{00000000-0008-0000-0C00-00002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7" name="Text Box 14">
          <a:extLst>
            <a:ext uri="{FF2B5EF4-FFF2-40B4-BE49-F238E27FC236}">
              <a16:creationId xmlns:a16="http://schemas.microsoft.com/office/drawing/2014/main" id="{00000000-0008-0000-0C00-00002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8" name="Text Box 15">
          <a:extLst>
            <a:ext uri="{FF2B5EF4-FFF2-40B4-BE49-F238E27FC236}">
              <a16:creationId xmlns:a16="http://schemas.microsoft.com/office/drawing/2014/main" id="{00000000-0008-0000-0C00-00002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9" name="Text Box 16">
          <a:extLst>
            <a:ext uri="{FF2B5EF4-FFF2-40B4-BE49-F238E27FC236}">
              <a16:creationId xmlns:a16="http://schemas.microsoft.com/office/drawing/2014/main" id="{00000000-0008-0000-0C00-00002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0" name="Text Box 17">
          <a:extLst>
            <a:ext uri="{FF2B5EF4-FFF2-40B4-BE49-F238E27FC236}">
              <a16:creationId xmlns:a16="http://schemas.microsoft.com/office/drawing/2014/main" id="{00000000-0008-0000-0C00-00002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1" name="Text Box 18">
          <a:extLst>
            <a:ext uri="{FF2B5EF4-FFF2-40B4-BE49-F238E27FC236}">
              <a16:creationId xmlns:a16="http://schemas.microsoft.com/office/drawing/2014/main" id="{00000000-0008-0000-0C00-00002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2" name="Text Box 19">
          <a:extLst>
            <a:ext uri="{FF2B5EF4-FFF2-40B4-BE49-F238E27FC236}">
              <a16:creationId xmlns:a16="http://schemas.microsoft.com/office/drawing/2014/main" id="{00000000-0008-0000-0C00-00002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3" name="Text Box 20">
          <a:extLst>
            <a:ext uri="{FF2B5EF4-FFF2-40B4-BE49-F238E27FC236}">
              <a16:creationId xmlns:a16="http://schemas.microsoft.com/office/drawing/2014/main" id="{00000000-0008-0000-0C00-00002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4" name="Text Box 21">
          <a:extLst>
            <a:ext uri="{FF2B5EF4-FFF2-40B4-BE49-F238E27FC236}">
              <a16:creationId xmlns:a16="http://schemas.microsoft.com/office/drawing/2014/main" id="{00000000-0008-0000-0C00-00002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5" name="Text Box 22">
          <a:extLst>
            <a:ext uri="{FF2B5EF4-FFF2-40B4-BE49-F238E27FC236}">
              <a16:creationId xmlns:a16="http://schemas.microsoft.com/office/drawing/2014/main" id="{00000000-0008-0000-0C00-00002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6" name="Text Box 23">
          <a:extLst>
            <a:ext uri="{FF2B5EF4-FFF2-40B4-BE49-F238E27FC236}">
              <a16:creationId xmlns:a16="http://schemas.microsoft.com/office/drawing/2014/main" id="{00000000-0008-0000-0C00-00003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7" name="Text Box 24">
          <a:extLst>
            <a:ext uri="{FF2B5EF4-FFF2-40B4-BE49-F238E27FC236}">
              <a16:creationId xmlns:a16="http://schemas.microsoft.com/office/drawing/2014/main" id="{00000000-0008-0000-0C00-00003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8" name="Text Box 25">
          <a:extLst>
            <a:ext uri="{FF2B5EF4-FFF2-40B4-BE49-F238E27FC236}">
              <a16:creationId xmlns:a16="http://schemas.microsoft.com/office/drawing/2014/main" id="{00000000-0008-0000-0C00-00003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9" name="Text Box 48">
          <a:extLst>
            <a:ext uri="{FF2B5EF4-FFF2-40B4-BE49-F238E27FC236}">
              <a16:creationId xmlns:a16="http://schemas.microsoft.com/office/drawing/2014/main" id="{00000000-0008-0000-0C00-00003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0" name="Text Box 93">
          <a:extLst>
            <a:ext uri="{FF2B5EF4-FFF2-40B4-BE49-F238E27FC236}">
              <a16:creationId xmlns:a16="http://schemas.microsoft.com/office/drawing/2014/main" id="{00000000-0008-0000-0C00-00003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1" name="Text Box 94">
          <a:extLst>
            <a:ext uri="{FF2B5EF4-FFF2-40B4-BE49-F238E27FC236}">
              <a16:creationId xmlns:a16="http://schemas.microsoft.com/office/drawing/2014/main" id="{00000000-0008-0000-0C00-00003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2" name="Text Box 3">
          <a:extLst>
            <a:ext uri="{FF2B5EF4-FFF2-40B4-BE49-F238E27FC236}">
              <a16:creationId xmlns:a16="http://schemas.microsoft.com/office/drawing/2014/main" id="{00000000-0008-0000-0C00-00003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3" name="Text Box 4">
          <a:extLst>
            <a:ext uri="{FF2B5EF4-FFF2-40B4-BE49-F238E27FC236}">
              <a16:creationId xmlns:a16="http://schemas.microsoft.com/office/drawing/2014/main" id="{00000000-0008-0000-0C00-00003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4" name="Text Box 5">
          <a:extLst>
            <a:ext uri="{FF2B5EF4-FFF2-40B4-BE49-F238E27FC236}">
              <a16:creationId xmlns:a16="http://schemas.microsoft.com/office/drawing/2014/main" id="{00000000-0008-0000-0C00-00003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5" name="Text Box 6">
          <a:extLst>
            <a:ext uri="{FF2B5EF4-FFF2-40B4-BE49-F238E27FC236}">
              <a16:creationId xmlns:a16="http://schemas.microsoft.com/office/drawing/2014/main" id="{00000000-0008-0000-0C00-00003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6" name="Text Box 7">
          <a:extLst>
            <a:ext uri="{FF2B5EF4-FFF2-40B4-BE49-F238E27FC236}">
              <a16:creationId xmlns:a16="http://schemas.microsoft.com/office/drawing/2014/main" id="{00000000-0008-0000-0C00-00003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7" name="Text Box 8">
          <a:extLst>
            <a:ext uri="{FF2B5EF4-FFF2-40B4-BE49-F238E27FC236}">
              <a16:creationId xmlns:a16="http://schemas.microsoft.com/office/drawing/2014/main" id="{00000000-0008-0000-0C00-00003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8" name="Text Box 9">
          <a:extLst>
            <a:ext uri="{FF2B5EF4-FFF2-40B4-BE49-F238E27FC236}">
              <a16:creationId xmlns:a16="http://schemas.microsoft.com/office/drawing/2014/main" id="{00000000-0008-0000-0C00-00003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9" name="Text Box 10">
          <a:extLst>
            <a:ext uri="{FF2B5EF4-FFF2-40B4-BE49-F238E27FC236}">
              <a16:creationId xmlns:a16="http://schemas.microsoft.com/office/drawing/2014/main" id="{00000000-0008-0000-0C00-00003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0" name="Text Box 11">
          <a:extLst>
            <a:ext uri="{FF2B5EF4-FFF2-40B4-BE49-F238E27FC236}">
              <a16:creationId xmlns:a16="http://schemas.microsoft.com/office/drawing/2014/main" id="{00000000-0008-0000-0C00-00003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1" name="Text Box 12">
          <a:extLst>
            <a:ext uri="{FF2B5EF4-FFF2-40B4-BE49-F238E27FC236}">
              <a16:creationId xmlns:a16="http://schemas.microsoft.com/office/drawing/2014/main" id="{00000000-0008-0000-0C00-00003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2" name="Text Box 13">
          <a:extLst>
            <a:ext uri="{FF2B5EF4-FFF2-40B4-BE49-F238E27FC236}">
              <a16:creationId xmlns:a16="http://schemas.microsoft.com/office/drawing/2014/main" id="{00000000-0008-0000-0C00-00004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3" name="Text Box 14">
          <a:extLst>
            <a:ext uri="{FF2B5EF4-FFF2-40B4-BE49-F238E27FC236}">
              <a16:creationId xmlns:a16="http://schemas.microsoft.com/office/drawing/2014/main" id="{00000000-0008-0000-0C00-00004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4" name="Text Box 15">
          <a:extLst>
            <a:ext uri="{FF2B5EF4-FFF2-40B4-BE49-F238E27FC236}">
              <a16:creationId xmlns:a16="http://schemas.microsoft.com/office/drawing/2014/main" id="{00000000-0008-0000-0C00-00004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5" name="Text Box 16">
          <a:extLst>
            <a:ext uri="{FF2B5EF4-FFF2-40B4-BE49-F238E27FC236}">
              <a16:creationId xmlns:a16="http://schemas.microsoft.com/office/drawing/2014/main" id="{00000000-0008-0000-0C00-00004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6" name="Text Box 17">
          <a:extLst>
            <a:ext uri="{FF2B5EF4-FFF2-40B4-BE49-F238E27FC236}">
              <a16:creationId xmlns:a16="http://schemas.microsoft.com/office/drawing/2014/main" id="{00000000-0008-0000-0C00-00004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7" name="Text Box 18">
          <a:extLst>
            <a:ext uri="{FF2B5EF4-FFF2-40B4-BE49-F238E27FC236}">
              <a16:creationId xmlns:a16="http://schemas.microsoft.com/office/drawing/2014/main" id="{00000000-0008-0000-0C00-00004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8" name="Text Box 19">
          <a:extLst>
            <a:ext uri="{FF2B5EF4-FFF2-40B4-BE49-F238E27FC236}">
              <a16:creationId xmlns:a16="http://schemas.microsoft.com/office/drawing/2014/main" id="{00000000-0008-0000-0C00-00004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9" name="Text Box 20">
          <a:extLst>
            <a:ext uri="{FF2B5EF4-FFF2-40B4-BE49-F238E27FC236}">
              <a16:creationId xmlns:a16="http://schemas.microsoft.com/office/drawing/2014/main" id="{00000000-0008-0000-0C00-00004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0" name="Text Box 21">
          <a:extLst>
            <a:ext uri="{FF2B5EF4-FFF2-40B4-BE49-F238E27FC236}">
              <a16:creationId xmlns:a16="http://schemas.microsoft.com/office/drawing/2014/main" id="{00000000-0008-0000-0C00-00004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1" name="Text Box 22">
          <a:extLst>
            <a:ext uri="{FF2B5EF4-FFF2-40B4-BE49-F238E27FC236}">
              <a16:creationId xmlns:a16="http://schemas.microsoft.com/office/drawing/2014/main" id="{00000000-0008-0000-0C00-00004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2" name="Text Box 23">
          <a:extLst>
            <a:ext uri="{FF2B5EF4-FFF2-40B4-BE49-F238E27FC236}">
              <a16:creationId xmlns:a16="http://schemas.microsoft.com/office/drawing/2014/main" id="{00000000-0008-0000-0C00-00004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3" name="Text Box 24">
          <a:extLst>
            <a:ext uri="{FF2B5EF4-FFF2-40B4-BE49-F238E27FC236}">
              <a16:creationId xmlns:a16="http://schemas.microsoft.com/office/drawing/2014/main" id="{00000000-0008-0000-0C00-00004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4" name="Text Box 25">
          <a:extLst>
            <a:ext uri="{FF2B5EF4-FFF2-40B4-BE49-F238E27FC236}">
              <a16:creationId xmlns:a16="http://schemas.microsoft.com/office/drawing/2014/main" id="{00000000-0008-0000-0C00-00004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5" name="Text Box 48">
          <a:extLst>
            <a:ext uri="{FF2B5EF4-FFF2-40B4-BE49-F238E27FC236}">
              <a16:creationId xmlns:a16="http://schemas.microsoft.com/office/drawing/2014/main" id="{00000000-0008-0000-0C00-00004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6" name="Text Box 93">
          <a:extLst>
            <a:ext uri="{FF2B5EF4-FFF2-40B4-BE49-F238E27FC236}">
              <a16:creationId xmlns:a16="http://schemas.microsoft.com/office/drawing/2014/main" id="{00000000-0008-0000-0C00-00004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7" name="Text Box 94">
          <a:extLst>
            <a:ext uri="{FF2B5EF4-FFF2-40B4-BE49-F238E27FC236}">
              <a16:creationId xmlns:a16="http://schemas.microsoft.com/office/drawing/2014/main" id="{00000000-0008-0000-0C00-00004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848" name="Text Box 1">
          <a:extLst>
            <a:ext uri="{FF2B5EF4-FFF2-40B4-BE49-F238E27FC236}">
              <a16:creationId xmlns:a16="http://schemas.microsoft.com/office/drawing/2014/main" id="{00000000-0008-0000-0C00-000050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849" name="Text Box 118">
          <a:extLst>
            <a:ext uri="{FF2B5EF4-FFF2-40B4-BE49-F238E27FC236}">
              <a16:creationId xmlns:a16="http://schemas.microsoft.com/office/drawing/2014/main" id="{00000000-0008-0000-0C00-000051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0" name="Text Box 3">
          <a:extLst>
            <a:ext uri="{FF2B5EF4-FFF2-40B4-BE49-F238E27FC236}">
              <a16:creationId xmlns:a16="http://schemas.microsoft.com/office/drawing/2014/main" id="{00000000-0008-0000-0C00-000052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1" name="Text Box 4">
          <a:extLst>
            <a:ext uri="{FF2B5EF4-FFF2-40B4-BE49-F238E27FC236}">
              <a16:creationId xmlns:a16="http://schemas.microsoft.com/office/drawing/2014/main" id="{00000000-0008-0000-0C00-000053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2" name="Text Box 5">
          <a:extLst>
            <a:ext uri="{FF2B5EF4-FFF2-40B4-BE49-F238E27FC236}">
              <a16:creationId xmlns:a16="http://schemas.microsoft.com/office/drawing/2014/main" id="{00000000-0008-0000-0C00-000054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3" name="Text Box 6">
          <a:extLst>
            <a:ext uri="{FF2B5EF4-FFF2-40B4-BE49-F238E27FC236}">
              <a16:creationId xmlns:a16="http://schemas.microsoft.com/office/drawing/2014/main" id="{00000000-0008-0000-0C00-000055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4" name="Text Box 7">
          <a:extLst>
            <a:ext uri="{FF2B5EF4-FFF2-40B4-BE49-F238E27FC236}">
              <a16:creationId xmlns:a16="http://schemas.microsoft.com/office/drawing/2014/main" id="{00000000-0008-0000-0C00-000056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5" name="Text Box 8">
          <a:extLst>
            <a:ext uri="{FF2B5EF4-FFF2-40B4-BE49-F238E27FC236}">
              <a16:creationId xmlns:a16="http://schemas.microsoft.com/office/drawing/2014/main" id="{00000000-0008-0000-0C00-000057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6" name="Text Box 9">
          <a:extLst>
            <a:ext uri="{FF2B5EF4-FFF2-40B4-BE49-F238E27FC236}">
              <a16:creationId xmlns:a16="http://schemas.microsoft.com/office/drawing/2014/main" id="{00000000-0008-0000-0C00-000058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7" name="Text Box 10">
          <a:extLst>
            <a:ext uri="{FF2B5EF4-FFF2-40B4-BE49-F238E27FC236}">
              <a16:creationId xmlns:a16="http://schemas.microsoft.com/office/drawing/2014/main" id="{00000000-0008-0000-0C00-000059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8" name="Text Box 11">
          <a:extLst>
            <a:ext uri="{FF2B5EF4-FFF2-40B4-BE49-F238E27FC236}">
              <a16:creationId xmlns:a16="http://schemas.microsoft.com/office/drawing/2014/main" id="{00000000-0008-0000-0C00-00005A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9" name="Text Box 12">
          <a:extLst>
            <a:ext uri="{FF2B5EF4-FFF2-40B4-BE49-F238E27FC236}">
              <a16:creationId xmlns:a16="http://schemas.microsoft.com/office/drawing/2014/main" id="{00000000-0008-0000-0C00-00005B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0" name="Text Box 13">
          <a:extLst>
            <a:ext uri="{FF2B5EF4-FFF2-40B4-BE49-F238E27FC236}">
              <a16:creationId xmlns:a16="http://schemas.microsoft.com/office/drawing/2014/main" id="{00000000-0008-0000-0C00-00005C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1" name="Text Box 14">
          <a:extLst>
            <a:ext uri="{FF2B5EF4-FFF2-40B4-BE49-F238E27FC236}">
              <a16:creationId xmlns:a16="http://schemas.microsoft.com/office/drawing/2014/main" id="{00000000-0008-0000-0C00-00005D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2" name="Text Box 15">
          <a:extLst>
            <a:ext uri="{FF2B5EF4-FFF2-40B4-BE49-F238E27FC236}">
              <a16:creationId xmlns:a16="http://schemas.microsoft.com/office/drawing/2014/main" id="{00000000-0008-0000-0C00-00005E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3" name="Text Box 16">
          <a:extLst>
            <a:ext uri="{FF2B5EF4-FFF2-40B4-BE49-F238E27FC236}">
              <a16:creationId xmlns:a16="http://schemas.microsoft.com/office/drawing/2014/main" id="{00000000-0008-0000-0C00-00005F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4" name="Text Box 17">
          <a:extLst>
            <a:ext uri="{FF2B5EF4-FFF2-40B4-BE49-F238E27FC236}">
              <a16:creationId xmlns:a16="http://schemas.microsoft.com/office/drawing/2014/main" id="{00000000-0008-0000-0C00-000060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5" name="Text Box 18">
          <a:extLst>
            <a:ext uri="{FF2B5EF4-FFF2-40B4-BE49-F238E27FC236}">
              <a16:creationId xmlns:a16="http://schemas.microsoft.com/office/drawing/2014/main" id="{00000000-0008-0000-0C00-000061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6" name="Text Box 19">
          <a:extLst>
            <a:ext uri="{FF2B5EF4-FFF2-40B4-BE49-F238E27FC236}">
              <a16:creationId xmlns:a16="http://schemas.microsoft.com/office/drawing/2014/main" id="{00000000-0008-0000-0C00-000062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7" name="Text Box 20">
          <a:extLst>
            <a:ext uri="{FF2B5EF4-FFF2-40B4-BE49-F238E27FC236}">
              <a16:creationId xmlns:a16="http://schemas.microsoft.com/office/drawing/2014/main" id="{00000000-0008-0000-0C00-000063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8" name="Text Box 21">
          <a:extLst>
            <a:ext uri="{FF2B5EF4-FFF2-40B4-BE49-F238E27FC236}">
              <a16:creationId xmlns:a16="http://schemas.microsoft.com/office/drawing/2014/main" id="{00000000-0008-0000-0C00-000064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9" name="Text Box 22">
          <a:extLst>
            <a:ext uri="{FF2B5EF4-FFF2-40B4-BE49-F238E27FC236}">
              <a16:creationId xmlns:a16="http://schemas.microsoft.com/office/drawing/2014/main" id="{00000000-0008-0000-0C00-000065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0" name="Text Box 23">
          <a:extLst>
            <a:ext uri="{FF2B5EF4-FFF2-40B4-BE49-F238E27FC236}">
              <a16:creationId xmlns:a16="http://schemas.microsoft.com/office/drawing/2014/main" id="{00000000-0008-0000-0C00-000066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1" name="Text Box 24">
          <a:extLst>
            <a:ext uri="{FF2B5EF4-FFF2-40B4-BE49-F238E27FC236}">
              <a16:creationId xmlns:a16="http://schemas.microsoft.com/office/drawing/2014/main" id="{00000000-0008-0000-0C00-000067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2" name="Text Box 25">
          <a:extLst>
            <a:ext uri="{FF2B5EF4-FFF2-40B4-BE49-F238E27FC236}">
              <a16:creationId xmlns:a16="http://schemas.microsoft.com/office/drawing/2014/main" id="{00000000-0008-0000-0C00-000068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3" name="Text Box 48">
          <a:extLst>
            <a:ext uri="{FF2B5EF4-FFF2-40B4-BE49-F238E27FC236}">
              <a16:creationId xmlns:a16="http://schemas.microsoft.com/office/drawing/2014/main" id="{00000000-0008-0000-0C00-000069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4" name="Text Box 93">
          <a:extLst>
            <a:ext uri="{FF2B5EF4-FFF2-40B4-BE49-F238E27FC236}">
              <a16:creationId xmlns:a16="http://schemas.microsoft.com/office/drawing/2014/main" id="{00000000-0008-0000-0C00-00006A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5" name="Text Box 94">
          <a:extLst>
            <a:ext uri="{FF2B5EF4-FFF2-40B4-BE49-F238E27FC236}">
              <a16:creationId xmlns:a16="http://schemas.microsoft.com/office/drawing/2014/main" id="{00000000-0008-0000-0C00-00006B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76" name="Text Box 3">
          <a:extLst>
            <a:ext uri="{FF2B5EF4-FFF2-40B4-BE49-F238E27FC236}">
              <a16:creationId xmlns:a16="http://schemas.microsoft.com/office/drawing/2014/main" id="{00000000-0008-0000-0C00-00006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77" name="Text Box 4">
          <a:extLst>
            <a:ext uri="{FF2B5EF4-FFF2-40B4-BE49-F238E27FC236}">
              <a16:creationId xmlns:a16="http://schemas.microsoft.com/office/drawing/2014/main" id="{00000000-0008-0000-0C00-00006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78" name="Text Box 5">
          <a:extLst>
            <a:ext uri="{FF2B5EF4-FFF2-40B4-BE49-F238E27FC236}">
              <a16:creationId xmlns:a16="http://schemas.microsoft.com/office/drawing/2014/main" id="{00000000-0008-0000-0C00-00006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79" name="Text Box 6">
          <a:extLst>
            <a:ext uri="{FF2B5EF4-FFF2-40B4-BE49-F238E27FC236}">
              <a16:creationId xmlns:a16="http://schemas.microsoft.com/office/drawing/2014/main" id="{00000000-0008-0000-0C00-00006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0" name="Text Box 7">
          <a:extLst>
            <a:ext uri="{FF2B5EF4-FFF2-40B4-BE49-F238E27FC236}">
              <a16:creationId xmlns:a16="http://schemas.microsoft.com/office/drawing/2014/main" id="{00000000-0008-0000-0C00-00007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1" name="Text Box 8">
          <a:extLst>
            <a:ext uri="{FF2B5EF4-FFF2-40B4-BE49-F238E27FC236}">
              <a16:creationId xmlns:a16="http://schemas.microsoft.com/office/drawing/2014/main" id="{00000000-0008-0000-0C00-00007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2" name="Text Box 9">
          <a:extLst>
            <a:ext uri="{FF2B5EF4-FFF2-40B4-BE49-F238E27FC236}">
              <a16:creationId xmlns:a16="http://schemas.microsoft.com/office/drawing/2014/main" id="{00000000-0008-0000-0C00-00007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3" name="Text Box 10">
          <a:extLst>
            <a:ext uri="{FF2B5EF4-FFF2-40B4-BE49-F238E27FC236}">
              <a16:creationId xmlns:a16="http://schemas.microsoft.com/office/drawing/2014/main" id="{00000000-0008-0000-0C00-00007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4" name="Text Box 11">
          <a:extLst>
            <a:ext uri="{FF2B5EF4-FFF2-40B4-BE49-F238E27FC236}">
              <a16:creationId xmlns:a16="http://schemas.microsoft.com/office/drawing/2014/main" id="{00000000-0008-0000-0C00-00007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5" name="Text Box 12">
          <a:extLst>
            <a:ext uri="{FF2B5EF4-FFF2-40B4-BE49-F238E27FC236}">
              <a16:creationId xmlns:a16="http://schemas.microsoft.com/office/drawing/2014/main" id="{00000000-0008-0000-0C00-00007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6" name="Text Box 13">
          <a:extLst>
            <a:ext uri="{FF2B5EF4-FFF2-40B4-BE49-F238E27FC236}">
              <a16:creationId xmlns:a16="http://schemas.microsoft.com/office/drawing/2014/main" id="{00000000-0008-0000-0C00-00007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7" name="Text Box 14">
          <a:extLst>
            <a:ext uri="{FF2B5EF4-FFF2-40B4-BE49-F238E27FC236}">
              <a16:creationId xmlns:a16="http://schemas.microsoft.com/office/drawing/2014/main" id="{00000000-0008-0000-0C00-00007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8" name="Text Box 15">
          <a:extLst>
            <a:ext uri="{FF2B5EF4-FFF2-40B4-BE49-F238E27FC236}">
              <a16:creationId xmlns:a16="http://schemas.microsoft.com/office/drawing/2014/main" id="{00000000-0008-0000-0C00-00007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9" name="Text Box 16">
          <a:extLst>
            <a:ext uri="{FF2B5EF4-FFF2-40B4-BE49-F238E27FC236}">
              <a16:creationId xmlns:a16="http://schemas.microsoft.com/office/drawing/2014/main" id="{00000000-0008-0000-0C00-00007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0" name="Text Box 17">
          <a:extLst>
            <a:ext uri="{FF2B5EF4-FFF2-40B4-BE49-F238E27FC236}">
              <a16:creationId xmlns:a16="http://schemas.microsoft.com/office/drawing/2014/main" id="{00000000-0008-0000-0C00-00007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1" name="Text Box 18">
          <a:extLst>
            <a:ext uri="{FF2B5EF4-FFF2-40B4-BE49-F238E27FC236}">
              <a16:creationId xmlns:a16="http://schemas.microsoft.com/office/drawing/2014/main" id="{00000000-0008-0000-0C00-00007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2" name="Text Box 19">
          <a:extLst>
            <a:ext uri="{FF2B5EF4-FFF2-40B4-BE49-F238E27FC236}">
              <a16:creationId xmlns:a16="http://schemas.microsoft.com/office/drawing/2014/main" id="{00000000-0008-0000-0C00-00007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3" name="Text Box 20">
          <a:extLst>
            <a:ext uri="{FF2B5EF4-FFF2-40B4-BE49-F238E27FC236}">
              <a16:creationId xmlns:a16="http://schemas.microsoft.com/office/drawing/2014/main" id="{00000000-0008-0000-0C00-00007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4" name="Text Box 21">
          <a:extLst>
            <a:ext uri="{FF2B5EF4-FFF2-40B4-BE49-F238E27FC236}">
              <a16:creationId xmlns:a16="http://schemas.microsoft.com/office/drawing/2014/main" id="{00000000-0008-0000-0C00-00007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5" name="Text Box 22">
          <a:extLst>
            <a:ext uri="{FF2B5EF4-FFF2-40B4-BE49-F238E27FC236}">
              <a16:creationId xmlns:a16="http://schemas.microsoft.com/office/drawing/2014/main" id="{00000000-0008-0000-0C00-00007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6" name="Text Box 23">
          <a:extLst>
            <a:ext uri="{FF2B5EF4-FFF2-40B4-BE49-F238E27FC236}">
              <a16:creationId xmlns:a16="http://schemas.microsoft.com/office/drawing/2014/main" id="{00000000-0008-0000-0C00-00008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7" name="Text Box 24">
          <a:extLst>
            <a:ext uri="{FF2B5EF4-FFF2-40B4-BE49-F238E27FC236}">
              <a16:creationId xmlns:a16="http://schemas.microsoft.com/office/drawing/2014/main" id="{00000000-0008-0000-0C00-00008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8" name="Text Box 25">
          <a:extLst>
            <a:ext uri="{FF2B5EF4-FFF2-40B4-BE49-F238E27FC236}">
              <a16:creationId xmlns:a16="http://schemas.microsoft.com/office/drawing/2014/main" id="{00000000-0008-0000-0C00-00008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9" name="Text Box 48">
          <a:extLst>
            <a:ext uri="{FF2B5EF4-FFF2-40B4-BE49-F238E27FC236}">
              <a16:creationId xmlns:a16="http://schemas.microsoft.com/office/drawing/2014/main" id="{00000000-0008-0000-0C00-00008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0" name="Text Box 93">
          <a:extLst>
            <a:ext uri="{FF2B5EF4-FFF2-40B4-BE49-F238E27FC236}">
              <a16:creationId xmlns:a16="http://schemas.microsoft.com/office/drawing/2014/main" id="{00000000-0008-0000-0C00-00008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1" name="Text Box 94">
          <a:extLst>
            <a:ext uri="{FF2B5EF4-FFF2-40B4-BE49-F238E27FC236}">
              <a16:creationId xmlns:a16="http://schemas.microsoft.com/office/drawing/2014/main" id="{00000000-0008-0000-0C00-00008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902" name="Text Box 1">
          <a:extLst>
            <a:ext uri="{FF2B5EF4-FFF2-40B4-BE49-F238E27FC236}">
              <a16:creationId xmlns:a16="http://schemas.microsoft.com/office/drawing/2014/main" id="{00000000-0008-0000-0C00-000086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903" name="Text Box 118">
          <a:extLst>
            <a:ext uri="{FF2B5EF4-FFF2-40B4-BE49-F238E27FC236}">
              <a16:creationId xmlns:a16="http://schemas.microsoft.com/office/drawing/2014/main" id="{00000000-0008-0000-0C00-000087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4" name="Text Box 3">
          <a:extLst>
            <a:ext uri="{FF2B5EF4-FFF2-40B4-BE49-F238E27FC236}">
              <a16:creationId xmlns:a16="http://schemas.microsoft.com/office/drawing/2014/main" id="{00000000-0008-0000-0C00-00008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5" name="Text Box 4">
          <a:extLst>
            <a:ext uri="{FF2B5EF4-FFF2-40B4-BE49-F238E27FC236}">
              <a16:creationId xmlns:a16="http://schemas.microsoft.com/office/drawing/2014/main" id="{00000000-0008-0000-0C00-00008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6" name="Text Box 5">
          <a:extLst>
            <a:ext uri="{FF2B5EF4-FFF2-40B4-BE49-F238E27FC236}">
              <a16:creationId xmlns:a16="http://schemas.microsoft.com/office/drawing/2014/main" id="{00000000-0008-0000-0C00-00008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7" name="Text Box 6">
          <a:extLst>
            <a:ext uri="{FF2B5EF4-FFF2-40B4-BE49-F238E27FC236}">
              <a16:creationId xmlns:a16="http://schemas.microsoft.com/office/drawing/2014/main" id="{00000000-0008-0000-0C00-00008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8" name="Text Box 7">
          <a:extLst>
            <a:ext uri="{FF2B5EF4-FFF2-40B4-BE49-F238E27FC236}">
              <a16:creationId xmlns:a16="http://schemas.microsoft.com/office/drawing/2014/main" id="{00000000-0008-0000-0C00-00008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9" name="Text Box 8">
          <a:extLst>
            <a:ext uri="{FF2B5EF4-FFF2-40B4-BE49-F238E27FC236}">
              <a16:creationId xmlns:a16="http://schemas.microsoft.com/office/drawing/2014/main" id="{00000000-0008-0000-0C00-00008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0" name="Text Box 9">
          <a:extLst>
            <a:ext uri="{FF2B5EF4-FFF2-40B4-BE49-F238E27FC236}">
              <a16:creationId xmlns:a16="http://schemas.microsoft.com/office/drawing/2014/main" id="{00000000-0008-0000-0C00-00008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1" name="Text Box 10">
          <a:extLst>
            <a:ext uri="{FF2B5EF4-FFF2-40B4-BE49-F238E27FC236}">
              <a16:creationId xmlns:a16="http://schemas.microsoft.com/office/drawing/2014/main" id="{00000000-0008-0000-0C00-00008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2" name="Text Box 11">
          <a:extLst>
            <a:ext uri="{FF2B5EF4-FFF2-40B4-BE49-F238E27FC236}">
              <a16:creationId xmlns:a16="http://schemas.microsoft.com/office/drawing/2014/main" id="{00000000-0008-0000-0C00-00009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3" name="Text Box 12">
          <a:extLst>
            <a:ext uri="{FF2B5EF4-FFF2-40B4-BE49-F238E27FC236}">
              <a16:creationId xmlns:a16="http://schemas.microsoft.com/office/drawing/2014/main" id="{00000000-0008-0000-0C00-00009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4" name="Text Box 13">
          <a:extLst>
            <a:ext uri="{FF2B5EF4-FFF2-40B4-BE49-F238E27FC236}">
              <a16:creationId xmlns:a16="http://schemas.microsoft.com/office/drawing/2014/main" id="{00000000-0008-0000-0C00-00009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5" name="Text Box 14">
          <a:extLst>
            <a:ext uri="{FF2B5EF4-FFF2-40B4-BE49-F238E27FC236}">
              <a16:creationId xmlns:a16="http://schemas.microsoft.com/office/drawing/2014/main" id="{00000000-0008-0000-0C00-00009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6" name="Text Box 15">
          <a:extLst>
            <a:ext uri="{FF2B5EF4-FFF2-40B4-BE49-F238E27FC236}">
              <a16:creationId xmlns:a16="http://schemas.microsoft.com/office/drawing/2014/main" id="{00000000-0008-0000-0C00-00009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7" name="Text Box 16">
          <a:extLst>
            <a:ext uri="{FF2B5EF4-FFF2-40B4-BE49-F238E27FC236}">
              <a16:creationId xmlns:a16="http://schemas.microsoft.com/office/drawing/2014/main" id="{00000000-0008-0000-0C00-00009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8" name="Text Box 17">
          <a:extLst>
            <a:ext uri="{FF2B5EF4-FFF2-40B4-BE49-F238E27FC236}">
              <a16:creationId xmlns:a16="http://schemas.microsoft.com/office/drawing/2014/main" id="{00000000-0008-0000-0C00-00009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9" name="Text Box 18">
          <a:extLst>
            <a:ext uri="{FF2B5EF4-FFF2-40B4-BE49-F238E27FC236}">
              <a16:creationId xmlns:a16="http://schemas.microsoft.com/office/drawing/2014/main" id="{00000000-0008-0000-0C00-00009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0" name="Text Box 19">
          <a:extLst>
            <a:ext uri="{FF2B5EF4-FFF2-40B4-BE49-F238E27FC236}">
              <a16:creationId xmlns:a16="http://schemas.microsoft.com/office/drawing/2014/main" id="{00000000-0008-0000-0C00-00009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1" name="Text Box 20">
          <a:extLst>
            <a:ext uri="{FF2B5EF4-FFF2-40B4-BE49-F238E27FC236}">
              <a16:creationId xmlns:a16="http://schemas.microsoft.com/office/drawing/2014/main" id="{00000000-0008-0000-0C00-00009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2" name="Text Box 21">
          <a:extLst>
            <a:ext uri="{FF2B5EF4-FFF2-40B4-BE49-F238E27FC236}">
              <a16:creationId xmlns:a16="http://schemas.microsoft.com/office/drawing/2014/main" id="{00000000-0008-0000-0C00-00009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3" name="Text Box 22">
          <a:extLst>
            <a:ext uri="{FF2B5EF4-FFF2-40B4-BE49-F238E27FC236}">
              <a16:creationId xmlns:a16="http://schemas.microsoft.com/office/drawing/2014/main" id="{00000000-0008-0000-0C00-00009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4" name="Text Box 23">
          <a:extLst>
            <a:ext uri="{FF2B5EF4-FFF2-40B4-BE49-F238E27FC236}">
              <a16:creationId xmlns:a16="http://schemas.microsoft.com/office/drawing/2014/main" id="{00000000-0008-0000-0C00-00009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5" name="Text Box 24">
          <a:extLst>
            <a:ext uri="{FF2B5EF4-FFF2-40B4-BE49-F238E27FC236}">
              <a16:creationId xmlns:a16="http://schemas.microsoft.com/office/drawing/2014/main" id="{00000000-0008-0000-0C00-00009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6" name="Text Box 25">
          <a:extLst>
            <a:ext uri="{FF2B5EF4-FFF2-40B4-BE49-F238E27FC236}">
              <a16:creationId xmlns:a16="http://schemas.microsoft.com/office/drawing/2014/main" id="{00000000-0008-0000-0C00-00009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7" name="Text Box 48">
          <a:extLst>
            <a:ext uri="{FF2B5EF4-FFF2-40B4-BE49-F238E27FC236}">
              <a16:creationId xmlns:a16="http://schemas.microsoft.com/office/drawing/2014/main" id="{00000000-0008-0000-0C00-00009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8" name="Text Box 93">
          <a:extLst>
            <a:ext uri="{FF2B5EF4-FFF2-40B4-BE49-F238E27FC236}">
              <a16:creationId xmlns:a16="http://schemas.microsoft.com/office/drawing/2014/main" id="{00000000-0008-0000-0C00-0000A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9" name="Text Box 94">
          <a:extLst>
            <a:ext uri="{FF2B5EF4-FFF2-40B4-BE49-F238E27FC236}">
              <a16:creationId xmlns:a16="http://schemas.microsoft.com/office/drawing/2014/main" id="{00000000-0008-0000-0C00-0000A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0" name="Text Box 3">
          <a:extLst>
            <a:ext uri="{FF2B5EF4-FFF2-40B4-BE49-F238E27FC236}">
              <a16:creationId xmlns:a16="http://schemas.microsoft.com/office/drawing/2014/main" id="{00000000-0008-0000-0C00-0000A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1" name="Text Box 4">
          <a:extLst>
            <a:ext uri="{FF2B5EF4-FFF2-40B4-BE49-F238E27FC236}">
              <a16:creationId xmlns:a16="http://schemas.microsoft.com/office/drawing/2014/main" id="{00000000-0008-0000-0C00-0000A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2" name="Text Box 5">
          <a:extLst>
            <a:ext uri="{FF2B5EF4-FFF2-40B4-BE49-F238E27FC236}">
              <a16:creationId xmlns:a16="http://schemas.microsoft.com/office/drawing/2014/main" id="{00000000-0008-0000-0C00-0000A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3" name="Text Box 6">
          <a:extLst>
            <a:ext uri="{FF2B5EF4-FFF2-40B4-BE49-F238E27FC236}">
              <a16:creationId xmlns:a16="http://schemas.microsoft.com/office/drawing/2014/main" id="{00000000-0008-0000-0C00-0000A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4" name="Text Box 7">
          <a:extLst>
            <a:ext uri="{FF2B5EF4-FFF2-40B4-BE49-F238E27FC236}">
              <a16:creationId xmlns:a16="http://schemas.microsoft.com/office/drawing/2014/main" id="{00000000-0008-0000-0C00-0000A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5" name="Text Box 8">
          <a:extLst>
            <a:ext uri="{FF2B5EF4-FFF2-40B4-BE49-F238E27FC236}">
              <a16:creationId xmlns:a16="http://schemas.microsoft.com/office/drawing/2014/main" id="{00000000-0008-0000-0C00-0000A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6" name="Text Box 9">
          <a:extLst>
            <a:ext uri="{FF2B5EF4-FFF2-40B4-BE49-F238E27FC236}">
              <a16:creationId xmlns:a16="http://schemas.microsoft.com/office/drawing/2014/main" id="{00000000-0008-0000-0C00-0000A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7" name="Text Box 10">
          <a:extLst>
            <a:ext uri="{FF2B5EF4-FFF2-40B4-BE49-F238E27FC236}">
              <a16:creationId xmlns:a16="http://schemas.microsoft.com/office/drawing/2014/main" id="{00000000-0008-0000-0C00-0000A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8" name="Text Box 11">
          <a:extLst>
            <a:ext uri="{FF2B5EF4-FFF2-40B4-BE49-F238E27FC236}">
              <a16:creationId xmlns:a16="http://schemas.microsoft.com/office/drawing/2014/main" id="{00000000-0008-0000-0C00-0000A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9" name="Text Box 12">
          <a:extLst>
            <a:ext uri="{FF2B5EF4-FFF2-40B4-BE49-F238E27FC236}">
              <a16:creationId xmlns:a16="http://schemas.microsoft.com/office/drawing/2014/main" id="{00000000-0008-0000-0C00-0000A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0" name="Text Box 13">
          <a:extLst>
            <a:ext uri="{FF2B5EF4-FFF2-40B4-BE49-F238E27FC236}">
              <a16:creationId xmlns:a16="http://schemas.microsoft.com/office/drawing/2014/main" id="{00000000-0008-0000-0C00-0000A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1" name="Text Box 14">
          <a:extLst>
            <a:ext uri="{FF2B5EF4-FFF2-40B4-BE49-F238E27FC236}">
              <a16:creationId xmlns:a16="http://schemas.microsoft.com/office/drawing/2014/main" id="{00000000-0008-0000-0C00-0000A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2" name="Text Box 15">
          <a:extLst>
            <a:ext uri="{FF2B5EF4-FFF2-40B4-BE49-F238E27FC236}">
              <a16:creationId xmlns:a16="http://schemas.microsoft.com/office/drawing/2014/main" id="{00000000-0008-0000-0C00-0000A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3" name="Text Box 16">
          <a:extLst>
            <a:ext uri="{FF2B5EF4-FFF2-40B4-BE49-F238E27FC236}">
              <a16:creationId xmlns:a16="http://schemas.microsoft.com/office/drawing/2014/main" id="{00000000-0008-0000-0C00-0000A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4" name="Text Box 17">
          <a:extLst>
            <a:ext uri="{FF2B5EF4-FFF2-40B4-BE49-F238E27FC236}">
              <a16:creationId xmlns:a16="http://schemas.microsoft.com/office/drawing/2014/main" id="{00000000-0008-0000-0C00-0000B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5" name="Text Box 18">
          <a:extLst>
            <a:ext uri="{FF2B5EF4-FFF2-40B4-BE49-F238E27FC236}">
              <a16:creationId xmlns:a16="http://schemas.microsoft.com/office/drawing/2014/main" id="{00000000-0008-0000-0C00-0000B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6" name="Text Box 19">
          <a:extLst>
            <a:ext uri="{FF2B5EF4-FFF2-40B4-BE49-F238E27FC236}">
              <a16:creationId xmlns:a16="http://schemas.microsoft.com/office/drawing/2014/main" id="{00000000-0008-0000-0C00-0000B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7" name="Text Box 20">
          <a:extLst>
            <a:ext uri="{FF2B5EF4-FFF2-40B4-BE49-F238E27FC236}">
              <a16:creationId xmlns:a16="http://schemas.microsoft.com/office/drawing/2014/main" id="{00000000-0008-0000-0C00-0000B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8" name="Text Box 21">
          <a:extLst>
            <a:ext uri="{FF2B5EF4-FFF2-40B4-BE49-F238E27FC236}">
              <a16:creationId xmlns:a16="http://schemas.microsoft.com/office/drawing/2014/main" id="{00000000-0008-0000-0C00-0000B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9" name="Text Box 22">
          <a:extLst>
            <a:ext uri="{FF2B5EF4-FFF2-40B4-BE49-F238E27FC236}">
              <a16:creationId xmlns:a16="http://schemas.microsoft.com/office/drawing/2014/main" id="{00000000-0008-0000-0C00-0000B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0" name="Text Box 23">
          <a:extLst>
            <a:ext uri="{FF2B5EF4-FFF2-40B4-BE49-F238E27FC236}">
              <a16:creationId xmlns:a16="http://schemas.microsoft.com/office/drawing/2014/main" id="{00000000-0008-0000-0C00-0000B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1" name="Text Box 24">
          <a:extLst>
            <a:ext uri="{FF2B5EF4-FFF2-40B4-BE49-F238E27FC236}">
              <a16:creationId xmlns:a16="http://schemas.microsoft.com/office/drawing/2014/main" id="{00000000-0008-0000-0C00-0000B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2" name="Text Box 25">
          <a:extLst>
            <a:ext uri="{FF2B5EF4-FFF2-40B4-BE49-F238E27FC236}">
              <a16:creationId xmlns:a16="http://schemas.microsoft.com/office/drawing/2014/main" id="{00000000-0008-0000-0C00-0000B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3" name="Text Box 48">
          <a:extLst>
            <a:ext uri="{FF2B5EF4-FFF2-40B4-BE49-F238E27FC236}">
              <a16:creationId xmlns:a16="http://schemas.microsoft.com/office/drawing/2014/main" id="{00000000-0008-0000-0C00-0000B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4" name="Text Box 93">
          <a:extLst>
            <a:ext uri="{FF2B5EF4-FFF2-40B4-BE49-F238E27FC236}">
              <a16:creationId xmlns:a16="http://schemas.microsoft.com/office/drawing/2014/main" id="{00000000-0008-0000-0C00-0000B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5" name="Text Box 94">
          <a:extLst>
            <a:ext uri="{FF2B5EF4-FFF2-40B4-BE49-F238E27FC236}">
              <a16:creationId xmlns:a16="http://schemas.microsoft.com/office/drawing/2014/main" id="{00000000-0008-0000-0C00-0000B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956" name="Text Box 1">
          <a:extLst>
            <a:ext uri="{FF2B5EF4-FFF2-40B4-BE49-F238E27FC236}">
              <a16:creationId xmlns:a16="http://schemas.microsoft.com/office/drawing/2014/main" id="{00000000-0008-0000-0C00-0000BC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957" name="Text Box 118">
          <a:extLst>
            <a:ext uri="{FF2B5EF4-FFF2-40B4-BE49-F238E27FC236}">
              <a16:creationId xmlns:a16="http://schemas.microsoft.com/office/drawing/2014/main" id="{00000000-0008-0000-0C00-0000BD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8" name="Text Box 3">
          <a:extLst>
            <a:ext uri="{FF2B5EF4-FFF2-40B4-BE49-F238E27FC236}">
              <a16:creationId xmlns:a16="http://schemas.microsoft.com/office/drawing/2014/main" id="{00000000-0008-0000-0C00-0000B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9" name="Text Box 4">
          <a:extLst>
            <a:ext uri="{FF2B5EF4-FFF2-40B4-BE49-F238E27FC236}">
              <a16:creationId xmlns:a16="http://schemas.microsoft.com/office/drawing/2014/main" id="{00000000-0008-0000-0C00-0000B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0" name="Text Box 5">
          <a:extLst>
            <a:ext uri="{FF2B5EF4-FFF2-40B4-BE49-F238E27FC236}">
              <a16:creationId xmlns:a16="http://schemas.microsoft.com/office/drawing/2014/main" id="{00000000-0008-0000-0C00-0000C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1" name="Text Box 6">
          <a:extLst>
            <a:ext uri="{FF2B5EF4-FFF2-40B4-BE49-F238E27FC236}">
              <a16:creationId xmlns:a16="http://schemas.microsoft.com/office/drawing/2014/main" id="{00000000-0008-0000-0C00-0000C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2" name="Text Box 7">
          <a:extLst>
            <a:ext uri="{FF2B5EF4-FFF2-40B4-BE49-F238E27FC236}">
              <a16:creationId xmlns:a16="http://schemas.microsoft.com/office/drawing/2014/main" id="{00000000-0008-0000-0C00-0000C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3" name="Text Box 8">
          <a:extLst>
            <a:ext uri="{FF2B5EF4-FFF2-40B4-BE49-F238E27FC236}">
              <a16:creationId xmlns:a16="http://schemas.microsoft.com/office/drawing/2014/main" id="{00000000-0008-0000-0C00-0000C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4" name="Text Box 9">
          <a:extLst>
            <a:ext uri="{FF2B5EF4-FFF2-40B4-BE49-F238E27FC236}">
              <a16:creationId xmlns:a16="http://schemas.microsoft.com/office/drawing/2014/main" id="{00000000-0008-0000-0C00-0000C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5" name="Text Box 10">
          <a:extLst>
            <a:ext uri="{FF2B5EF4-FFF2-40B4-BE49-F238E27FC236}">
              <a16:creationId xmlns:a16="http://schemas.microsoft.com/office/drawing/2014/main" id="{00000000-0008-0000-0C00-0000C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6" name="Text Box 11">
          <a:extLst>
            <a:ext uri="{FF2B5EF4-FFF2-40B4-BE49-F238E27FC236}">
              <a16:creationId xmlns:a16="http://schemas.microsoft.com/office/drawing/2014/main" id="{00000000-0008-0000-0C00-0000C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7" name="Text Box 12">
          <a:extLst>
            <a:ext uri="{FF2B5EF4-FFF2-40B4-BE49-F238E27FC236}">
              <a16:creationId xmlns:a16="http://schemas.microsoft.com/office/drawing/2014/main" id="{00000000-0008-0000-0C00-0000C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8" name="Text Box 13">
          <a:extLst>
            <a:ext uri="{FF2B5EF4-FFF2-40B4-BE49-F238E27FC236}">
              <a16:creationId xmlns:a16="http://schemas.microsoft.com/office/drawing/2014/main" id="{00000000-0008-0000-0C00-0000C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9" name="Text Box 14">
          <a:extLst>
            <a:ext uri="{FF2B5EF4-FFF2-40B4-BE49-F238E27FC236}">
              <a16:creationId xmlns:a16="http://schemas.microsoft.com/office/drawing/2014/main" id="{00000000-0008-0000-0C00-0000C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0" name="Text Box 15">
          <a:extLst>
            <a:ext uri="{FF2B5EF4-FFF2-40B4-BE49-F238E27FC236}">
              <a16:creationId xmlns:a16="http://schemas.microsoft.com/office/drawing/2014/main" id="{00000000-0008-0000-0C00-0000C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1" name="Text Box 16">
          <a:extLst>
            <a:ext uri="{FF2B5EF4-FFF2-40B4-BE49-F238E27FC236}">
              <a16:creationId xmlns:a16="http://schemas.microsoft.com/office/drawing/2014/main" id="{00000000-0008-0000-0C00-0000C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2" name="Text Box 17">
          <a:extLst>
            <a:ext uri="{FF2B5EF4-FFF2-40B4-BE49-F238E27FC236}">
              <a16:creationId xmlns:a16="http://schemas.microsoft.com/office/drawing/2014/main" id="{00000000-0008-0000-0C00-0000C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3" name="Text Box 18">
          <a:extLst>
            <a:ext uri="{FF2B5EF4-FFF2-40B4-BE49-F238E27FC236}">
              <a16:creationId xmlns:a16="http://schemas.microsoft.com/office/drawing/2014/main" id="{00000000-0008-0000-0C00-0000C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4" name="Text Box 19">
          <a:extLst>
            <a:ext uri="{FF2B5EF4-FFF2-40B4-BE49-F238E27FC236}">
              <a16:creationId xmlns:a16="http://schemas.microsoft.com/office/drawing/2014/main" id="{00000000-0008-0000-0C00-0000C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5" name="Text Box 20">
          <a:extLst>
            <a:ext uri="{FF2B5EF4-FFF2-40B4-BE49-F238E27FC236}">
              <a16:creationId xmlns:a16="http://schemas.microsoft.com/office/drawing/2014/main" id="{00000000-0008-0000-0C00-0000C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6" name="Text Box 21">
          <a:extLst>
            <a:ext uri="{FF2B5EF4-FFF2-40B4-BE49-F238E27FC236}">
              <a16:creationId xmlns:a16="http://schemas.microsoft.com/office/drawing/2014/main" id="{00000000-0008-0000-0C00-0000D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7" name="Text Box 22">
          <a:extLst>
            <a:ext uri="{FF2B5EF4-FFF2-40B4-BE49-F238E27FC236}">
              <a16:creationId xmlns:a16="http://schemas.microsoft.com/office/drawing/2014/main" id="{00000000-0008-0000-0C00-0000D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8" name="Text Box 23">
          <a:extLst>
            <a:ext uri="{FF2B5EF4-FFF2-40B4-BE49-F238E27FC236}">
              <a16:creationId xmlns:a16="http://schemas.microsoft.com/office/drawing/2014/main" id="{00000000-0008-0000-0C00-0000D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9" name="Text Box 24">
          <a:extLst>
            <a:ext uri="{FF2B5EF4-FFF2-40B4-BE49-F238E27FC236}">
              <a16:creationId xmlns:a16="http://schemas.microsoft.com/office/drawing/2014/main" id="{00000000-0008-0000-0C00-0000D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0" name="Text Box 25">
          <a:extLst>
            <a:ext uri="{FF2B5EF4-FFF2-40B4-BE49-F238E27FC236}">
              <a16:creationId xmlns:a16="http://schemas.microsoft.com/office/drawing/2014/main" id="{00000000-0008-0000-0C00-0000D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1" name="Text Box 48">
          <a:extLst>
            <a:ext uri="{FF2B5EF4-FFF2-40B4-BE49-F238E27FC236}">
              <a16:creationId xmlns:a16="http://schemas.microsoft.com/office/drawing/2014/main" id="{00000000-0008-0000-0C00-0000D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2" name="Text Box 93">
          <a:extLst>
            <a:ext uri="{FF2B5EF4-FFF2-40B4-BE49-F238E27FC236}">
              <a16:creationId xmlns:a16="http://schemas.microsoft.com/office/drawing/2014/main" id="{00000000-0008-0000-0C00-0000D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3" name="Text Box 94">
          <a:extLst>
            <a:ext uri="{FF2B5EF4-FFF2-40B4-BE49-F238E27FC236}">
              <a16:creationId xmlns:a16="http://schemas.microsoft.com/office/drawing/2014/main" id="{00000000-0008-0000-0C00-0000D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4" name="Text Box 3">
          <a:extLst>
            <a:ext uri="{FF2B5EF4-FFF2-40B4-BE49-F238E27FC236}">
              <a16:creationId xmlns:a16="http://schemas.microsoft.com/office/drawing/2014/main" id="{00000000-0008-0000-0C00-0000D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5" name="Text Box 4">
          <a:extLst>
            <a:ext uri="{FF2B5EF4-FFF2-40B4-BE49-F238E27FC236}">
              <a16:creationId xmlns:a16="http://schemas.microsoft.com/office/drawing/2014/main" id="{00000000-0008-0000-0C00-0000D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6" name="Text Box 5">
          <a:extLst>
            <a:ext uri="{FF2B5EF4-FFF2-40B4-BE49-F238E27FC236}">
              <a16:creationId xmlns:a16="http://schemas.microsoft.com/office/drawing/2014/main" id="{00000000-0008-0000-0C00-0000D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7" name="Text Box 6">
          <a:extLst>
            <a:ext uri="{FF2B5EF4-FFF2-40B4-BE49-F238E27FC236}">
              <a16:creationId xmlns:a16="http://schemas.microsoft.com/office/drawing/2014/main" id="{00000000-0008-0000-0C00-0000D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8" name="Text Box 7">
          <a:extLst>
            <a:ext uri="{FF2B5EF4-FFF2-40B4-BE49-F238E27FC236}">
              <a16:creationId xmlns:a16="http://schemas.microsoft.com/office/drawing/2014/main" id="{00000000-0008-0000-0C00-0000D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9" name="Text Box 8">
          <a:extLst>
            <a:ext uri="{FF2B5EF4-FFF2-40B4-BE49-F238E27FC236}">
              <a16:creationId xmlns:a16="http://schemas.microsoft.com/office/drawing/2014/main" id="{00000000-0008-0000-0C00-0000D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0" name="Text Box 9">
          <a:extLst>
            <a:ext uri="{FF2B5EF4-FFF2-40B4-BE49-F238E27FC236}">
              <a16:creationId xmlns:a16="http://schemas.microsoft.com/office/drawing/2014/main" id="{00000000-0008-0000-0C00-0000D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1" name="Text Box 10">
          <a:extLst>
            <a:ext uri="{FF2B5EF4-FFF2-40B4-BE49-F238E27FC236}">
              <a16:creationId xmlns:a16="http://schemas.microsoft.com/office/drawing/2014/main" id="{00000000-0008-0000-0C00-0000D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2" name="Text Box 11">
          <a:extLst>
            <a:ext uri="{FF2B5EF4-FFF2-40B4-BE49-F238E27FC236}">
              <a16:creationId xmlns:a16="http://schemas.microsoft.com/office/drawing/2014/main" id="{00000000-0008-0000-0C00-0000E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3" name="Text Box 12">
          <a:extLst>
            <a:ext uri="{FF2B5EF4-FFF2-40B4-BE49-F238E27FC236}">
              <a16:creationId xmlns:a16="http://schemas.microsoft.com/office/drawing/2014/main" id="{00000000-0008-0000-0C00-0000E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4" name="Text Box 13">
          <a:extLst>
            <a:ext uri="{FF2B5EF4-FFF2-40B4-BE49-F238E27FC236}">
              <a16:creationId xmlns:a16="http://schemas.microsoft.com/office/drawing/2014/main" id="{00000000-0008-0000-0C00-0000E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5" name="Text Box 14">
          <a:extLst>
            <a:ext uri="{FF2B5EF4-FFF2-40B4-BE49-F238E27FC236}">
              <a16:creationId xmlns:a16="http://schemas.microsoft.com/office/drawing/2014/main" id="{00000000-0008-0000-0C00-0000E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6" name="Text Box 15">
          <a:extLst>
            <a:ext uri="{FF2B5EF4-FFF2-40B4-BE49-F238E27FC236}">
              <a16:creationId xmlns:a16="http://schemas.microsoft.com/office/drawing/2014/main" id="{00000000-0008-0000-0C00-0000E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7" name="Text Box 16">
          <a:extLst>
            <a:ext uri="{FF2B5EF4-FFF2-40B4-BE49-F238E27FC236}">
              <a16:creationId xmlns:a16="http://schemas.microsoft.com/office/drawing/2014/main" id="{00000000-0008-0000-0C00-0000E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8" name="Text Box 17">
          <a:extLst>
            <a:ext uri="{FF2B5EF4-FFF2-40B4-BE49-F238E27FC236}">
              <a16:creationId xmlns:a16="http://schemas.microsoft.com/office/drawing/2014/main" id="{00000000-0008-0000-0C00-0000E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9" name="Text Box 18">
          <a:extLst>
            <a:ext uri="{FF2B5EF4-FFF2-40B4-BE49-F238E27FC236}">
              <a16:creationId xmlns:a16="http://schemas.microsoft.com/office/drawing/2014/main" id="{00000000-0008-0000-0C00-0000E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0" name="Text Box 19">
          <a:extLst>
            <a:ext uri="{FF2B5EF4-FFF2-40B4-BE49-F238E27FC236}">
              <a16:creationId xmlns:a16="http://schemas.microsoft.com/office/drawing/2014/main" id="{00000000-0008-0000-0C00-0000E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1" name="Text Box 20">
          <a:extLst>
            <a:ext uri="{FF2B5EF4-FFF2-40B4-BE49-F238E27FC236}">
              <a16:creationId xmlns:a16="http://schemas.microsoft.com/office/drawing/2014/main" id="{00000000-0008-0000-0C00-0000E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2" name="Text Box 21">
          <a:extLst>
            <a:ext uri="{FF2B5EF4-FFF2-40B4-BE49-F238E27FC236}">
              <a16:creationId xmlns:a16="http://schemas.microsoft.com/office/drawing/2014/main" id="{00000000-0008-0000-0C00-0000E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3" name="Text Box 22">
          <a:extLst>
            <a:ext uri="{FF2B5EF4-FFF2-40B4-BE49-F238E27FC236}">
              <a16:creationId xmlns:a16="http://schemas.microsoft.com/office/drawing/2014/main" id="{00000000-0008-0000-0C00-0000E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4" name="Text Box 23">
          <a:extLst>
            <a:ext uri="{FF2B5EF4-FFF2-40B4-BE49-F238E27FC236}">
              <a16:creationId xmlns:a16="http://schemas.microsoft.com/office/drawing/2014/main" id="{00000000-0008-0000-0C00-0000E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5" name="Text Box 24">
          <a:extLst>
            <a:ext uri="{FF2B5EF4-FFF2-40B4-BE49-F238E27FC236}">
              <a16:creationId xmlns:a16="http://schemas.microsoft.com/office/drawing/2014/main" id="{00000000-0008-0000-0C00-0000E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6" name="Text Box 25">
          <a:extLst>
            <a:ext uri="{FF2B5EF4-FFF2-40B4-BE49-F238E27FC236}">
              <a16:creationId xmlns:a16="http://schemas.microsoft.com/office/drawing/2014/main" id="{00000000-0008-0000-0C00-0000E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7" name="Text Box 48">
          <a:extLst>
            <a:ext uri="{FF2B5EF4-FFF2-40B4-BE49-F238E27FC236}">
              <a16:creationId xmlns:a16="http://schemas.microsoft.com/office/drawing/2014/main" id="{00000000-0008-0000-0C00-0000E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8" name="Text Box 93">
          <a:extLst>
            <a:ext uri="{FF2B5EF4-FFF2-40B4-BE49-F238E27FC236}">
              <a16:creationId xmlns:a16="http://schemas.microsoft.com/office/drawing/2014/main" id="{00000000-0008-0000-0C00-0000F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9" name="Text Box 94">
          <a:extLst>
            <a:ext uri="{FF2B5EF4-FFF2-40B4-BE49-F238E27FC236}">
              <a16:creationId xmlns:a16="http://schemas.microsoft.com/office/drawing/2014/main" id="{00000000-0008-0000-0C00-0000F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0" name="Text Box 3">
          <a:extLst>
            <a:ext uri="{FF2B5EF4-FFF2-40B4-BE49-F238E27FC236}">
              <a16:creationId xmlns:a16="http://schemas.microsoft.com/office/drawing/2014/main" id="{00000000-0008-0000-0C00-0000F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1" name="Text Box 4">
          <a:extLst>
            <a:ext uri="{FF2B5EF4-FFF2-40B4-BE49-F238E27FC236}">
              <a16:creationId xmlns:a16="http://schemas.microsoft.com/office/drawing/2014/main" id="{00000000-0008-0000-0C00-0000F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2" name="Text Box 5">
          <a:extLst>
            <a:ext uri="{FF2B5EF4-FFF2-40B4-BE49-F238E27FC236}">
              <a16:creationId xmlns:a16="http://schemas.microsoft.com/office/drawing/2014/main" id="{00000000-0008-0000-0C00-0000F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3" name="Text Box 6">
          <a:extLst>
            <a:ext uri="{FF2B5EF4-FFF2-40B4-BE49-F238E27FC236}">
              <a16:creationId xmlns:a16="http://schemas.microsoft.com/office/drawing/2014/main" id="{00000000-0008-0000-0C00-0000F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4" name="Text Box 7">
          <a:extLst>
            <a:ext uri="{FF2B5EF4-FFF2-40B4-BE49-F238E27FC236}">
              <a16:creationId xmlns:a16="http://schemas.microsoft.com/office/drawing/2014/main" id="{00000000-0008-0000-0C00-0000F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5" name="Text Box 8">
          <a:extLst>
            <a:ext uri="{FF2B5EF4-FFF2-40B4-BE49-F238E27FC236}">
              <a16:creationId xmlns:a16="http://schemas.microsoft.com/office/drawing/2014/main" id="{00000000-0008-0000-0C00-0000F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6" name="Text Box 9">
          <a:extLst>
            <a:ext uri="{FF2B5EF4-FFF2-40B4-BE49-F238E27FC236}">
              <a16:creationId xmlns:a16="http://schemas.microsoft.com/office/drawing/2014/main" id="{00000000-0008-0000-0C00-0000F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7" name="Text Box 10">
          <a:extLst>
            <a:ext uri="{FF2B5EF4-FFF2-40B4-BE49-F238E27FC236}">
              <a16:creationId xmlns:a16="http://schemas.microsoft.com/office/drawing/2014/main" id="{00000000-0008-0000-0C00-0000F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8" name="Text Box 11">
          <a:extLst>
            <a:ext uri="{FF2B5EF4-FFF2-40B4-BE49-F238E27FC236}">
              <a16:creationId xmlns:a16="http://schemas.microsoft.com/office/drawing/2014/main" id="{00000000-0008-0000-0C00-0000F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9" name="Text Box 12">
          <a:extLst>
            <a:ext uri="{FF2B5EF4-FFF2-40B4-BE49-F238E27FC236}">
              <a16:creationId xmlns:a16="http://schemas.microsoft.com/office/drawing/2014/main" id="{00000000-0008-0000-0C00-0000F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0" name="Text Box 13">
          <a:extLst>
            <a:ext uri="{FF2B5EF4-FFF2-40B4-BE49-F238E27FC236}">
              <a16:creationId xmlns:a16="http://schemas.microsoft.com/office/drawing/2014/main" id="{00000000-0008-0000-0C00-0000F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1" name="Text Box 14">
          <a:extLst>
            <a:ext uri="{FF2B5EF4-FFF2-40B4-BE49-F238E27FC236}">
              <a16:creationId xmlns:a16="http://schemas.microsoft.com/office/drawing/2014/main" id="{00000000-0008-0000-0C00-0000F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2" name="Text Box 15">
          <a:extLst>
            <a:ext uri="{FF2B5EF4-FFF2-40B4-BE49-F238E27FC236}">
              <a16:creationId xmlns:a16="http://schemas.microsoft.com/office/drawing/2014/main" id="{00000000-0008-0000-0C00-0000F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3" name="Text Box 16">
          <a:extLst>
            <a:ext uri="{FF2B5EF4-FFF2-40B4-BE49-F238E27FC236}">
              <a16:creationId xmlns:a16="http://schemas.microsoft.com/office/drawing/2014/main" id="{00000000-0008-0000-0C00-0000F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4" name="Text Box 17">
          <a:extLst>
            <a:ext uri="{FF2B5EF4-FFF2-40B4-BE49-F238E27FC236}">
              <a16:creationId xmlns:a16="http://schemas.microsoft.com/office/drawing/2014/main" id="{00000000-0008-0000-0C00-000000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5" name="Text Box 18">
          <a:extLst>
            <a:ext uri="{FF2B5EF4-FFF2-40B4-BE49-F238E27FC236}">
              <a16:creationId xmlns:a16="http://schemas.microsoft.com/office/drawing/2014/main" id="{00000000-0008-0000-0C00-000001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6" name="Text Box 19">
          <a:extLst>
            <a:ext uri="{FF2B5EF4-FFF2-40B4-BE49-F238E27FC236}">
              <a16:creationId xmlns:a16="http://schemas.microsoft.com/office/drawing/2014/main" id="{00000000-0008-0000-0C00-000002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7" name="Text Box 20">
          <a:extLst>
            <a:ext uri="{FF2B5EF4-FFF2-40B4-BE49-F238E27FC236}">
              <a16:creationId xmlns:a16="http://schemas.microsoft.com/office/drawing/2014/main" id="{00000000-0008-0000-0C00-000003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8" name="Text Box 21">
          <a:extLst>
            <a:ext uri="{FF2B5EF4-FFF2-40B4-BE49-F238E27FC236}">
              <a16:creationId xmlns:a16="http://schemas.microsoft.com/office/drawing/2014/main" id="{00000000-0008-0000-0C00-000004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9" name="Text Box 22">
          <a:extLst>
            <a:ext uri="{FF2B5EF4-FFF2-40B4-BE49-F238E27FC236}">
              <a16:creationId xmlns:a16="http://schemas.microsoft.com/office/drawing/2014/main" id="{00000000-0008-0000-0C00-000005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0" name="Text Box 23">
          <a:extLst>
            <a:ext uri="{FF2B5EF4-FFF2-40B4-BE49-F238E27FC236}">
              <a16:creationId xmlns:a16="http://schemas.microsoft.com/office/drawing/2014/main" id="{00000000-0008-0000-0C00-000006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1" name="Text Box 24">
          <a:extLst>
            <a:ext uri="{FF2B5EF4-FFF2-40B4-BE49-F238E27FC236}">
              <a16:creationId xmlns:a16="http://schemas.microsoft.com/office/drawing/2014/main" id="{00000000-0008-0000-0C00-000007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2" name="Text Box 25">
          <a:extLst>
            <a:ext uri="{FF2B5EF4-FFF2-40B4-BE49-F238E27FC236}">
              <a16:creationId xmlns:a16="http://schemas.microsoft.com/office/drawing/2014/main" id="{00000000-0008-0000-0C00-000008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3" name="Text Box 48">
          <a:extLst>
            <a:ext uri="{FF2B5EF4-FFF2-40B4-BE49-F238E27FC236}">
              <a16:creationId xmlns:a16="http://schemas.microsoft.com/office/drawing/2014/main" id="{00000000-0008-0000-0C00-000009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4" name="Text Box 93">
          <a:extLst>
            <a:ext uri="{FF2B5EF4-FFF2-40B4-BE49-F238E27FC236}">
              <a16:creationId xmlns:a16="http://schemas.microsoft.com/office/drawing/2014/main" id="{00000000-0008-0000-0C00-00000A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5" name="Text Box 94">
          <a:extLst>
            <a:ext uri="{FF2B5EF4-FFF2-40B4-BE49-F238E27FC236}">
              <a16:creationId xmlns:a16="http://schemas.microsoft.com/office/drawing/2014/main" id="{00000000-0008-0000-0C00-00000B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1036" name="Text Box 1">
          <a:extLst>
            <a:ext uri="{FF2B5EF4-FFF2-40B4-BE49-F238E27FC236}">
              <a16:creationId xmlns:a16="http://schemas.microsoft.com/office/drawing/2014/main" id="{00000000-0008-0000-0C00-00000C04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1037" name="Text Box 118">
          <a:extLst>
            <a:ext uri="{FF2B5EF4-FFF2-40B4-BE49-F238E27FC236}">
              <a16:creationId xmlns:a16="http://schemas.microsoft.com/office/drawing/2014/main" id="{00000000-0008-0000-0C00-00000D04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38" name="Text Box 3">
          <a:extLst>
            <a:ext uri="{FF2B5EF4-FFF2-40B4-BE49-F238E27FC236}">
              <a16:creationId xmlns:a16="http://schemas.microsoft.com/office/drawing/2014/main" id="{00000000-0008-0000-0C00-00000E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39" name="Text Box 4">
          <a:extLst>
            <a:ext uri="{FF2B5EF4-FFF2-40B4-BE49-F238E27FC236}">
              <a16:creationId xmlns:a16="http://schemas.microsoft.com/office/drawing/2014/main" id="{00000000-0008-0000-0C00-00000F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0" name="Text Box 5">
          <a:extLst>
            <a:ext uri="{FF2B5EF4-FFF2-40B4-BE49-F238E27FC236}">
              <a16:creationId xmlns:a16="http://schemas.microsoft.com/office/drawing/2014/main" id="{00000000-0008-0000-0C00-000010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1" name="Text Box 6">
          <a:extLst>
            <a:ext uri="{FF2B5EF4-FFF2-40B4-BE49-F238E27FC236}">
              <a16:creationId xmlns:a16="http://schemas.microsoft.com/office/drawing/2014/main" id="{00000000-0008-0000-0C00-000011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2" name="Text Box 7">
          <a:extLst>
            <a:ext uri="{FF2B5EF4-FFF2-40B4-BE49-F238E27FC236}">
              <a16:creationId xmlns:a16="http://schemas.microsoft.com/office/drawing/2014/main" id="{00000000-0008-0000-0C00-000012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3" name="Text Box 8">
          <a:extLst>
            <a:ext uri="{FF2B5EF4-FFF2-40B4-BE49-F238E27FC236}">
              <a16:creationId xmlns:a16="http://schemas.microsoft.com/office/drawing/2014/main" id="{00000000-0008-0000-0C00-000013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4" name="Text Box 9">
          <a:extLst>
            <a:ext uri="{FF2B5EF4-FFF2-40B4-BE49-F238E27FC236}">
              <a16:creationId xmlns:a16="http://schemas.microsoft.com/office/drawing/2014/main" id="{00000000-0008-0000-0C00-000014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5" name="Text Box 10">
          <a:extLst>
            <a:ext uri="{FF2B5EF4-FFF2-40B4-BE49-F238E27FC236}">
              <a16:creationId xmlns:a16="http://schemas.microsoft.com/office/drawing/2014/main" id="{00000000-0008-0000-0C00-000015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6" name="Text Box 11">
          <a:extLst>
            <a:ext uri="{FF2B5EF4-FFF2-40B4-BE49-F238E27FC236}">
              <a16:creationId xmlns:a16="http://schemas.microsoft.com/office/drawing/2014/main" id="{00000000-0008-0000-0C00-000016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7" name="Text Box 12">
          <a:extLst>
            <a:ext uri="{FF2B5EF4-FFF2-40B4-BE49-F238E27FC236}">
              <a16:creationId xmlns:a16="http://schemas.microsoft.com/office/drawing/2014/main" id="{00000000-0008-0000-0C00-000017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8" name="Text Box 13">
          <a:extLst>
            <a:ext uri="{FF2B5EF4-FFF2-40B4-BE49-F238E27FC236}">
              <a16:creationId xmlns:a16="http://schemas.microsoft.com/office/drawing/2014/main" id="{00000000-0008-0000-0C00-000018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9" name="Text Box 14">
          <a:extLst>
            <a:ext uri="{FF2B5EF4-FFF2-40B4-BE49-F238E27FC236}">
              <a16:creationId xmlns:a16="http://schemas.microsoft.com/office/drawing/2014/main" id="{00000000-0008-0000-0C00-000019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0" name="Text Box 15">
          <a:extLst>
            <a:ext uri="{FF2B5EF4-FFF2-40B4-BE49-F238E27FC236}">
              <a16:creationId xmlns:a16="http://schemas.microsoft.com/office/drawing/2014/main" id="{00000000-0008-0000-0C00-00001A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1" name="Text Box 16">
          <a:extLst>
            <a:ext uri="{FF2B5EF4-FFF2-40B4-BE49-F238E27FC236}">
              <a16:creationId xmlns:a16="http://schemas.microsoft.com/office/drawing/2014/main" id="{00000000-0008-0000-0C00-00001B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2" name="Text Box 17">
          <a:extLst>
            <a:ext uri="{FF2B5EF4-FFF2-40B4-BE49-F238E27FC236}">
              <a16:creationId xmlns:a16="http://schemas.microsoft.com/office/drawing/2014/main" id="{00000000-0008-0000-0C00-00001C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3" name="Text Box 18">
          <a:extLst>
            <a:ext uri="{FF2B5EF4-FFF2-40B4-BE49-F238E27FC236}">
              <a16:creationId xmlns:a16="http://schemas.microsoft.com/office/drawing/2014/main" id="{00000000-0008-0000-0C00-00001D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4" name="Text Box 19">
          <a:extLst>
            <a:ext uri="{FF2B5EF4-FFF2-40B4-BE49-F238E27FC236}">
              <a16:creationId xmlns:a16="http://schemas.microsoft.com/office/drawing/2014/main" id="{00000000-0008-0000-0C00-00001E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5" name="Text Box 20">
          <a:extLst>
            <a:ext uri="{FF2B5EF4-FFF2-40B4-BE49-F238E27FC236}">
              <a16:creationId xmlns:a16="http://schemas.microsoft.com/office/drawing/2014/main" id="{00000000-0008-0000-0C00-00001F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6" name="Text Box 21">
          <a:extLst>
            <a:ext uri="{FF2B5EF4-FFF2-40B4-BE49-F238E27FC236}">
              <a16:creationId xmlns:a16="http://schemas.microsoft.com/office/drawing/2014/main" id="{00000000-0008-0000-0C00-000020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7" name="Text Box 22">
          <a:extLst>
            <a:ext uri="{FF2B5EF4-FFF2-40B4-BE49-F238E27FC236}">
              <a16:creationId xmlns:a16="http://schemas.microsoft.com/office/drawing/2014/main" id="{00000000-0008-0000-0C00-000021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8" name="Text Box 23">
          <a:extLst>
            <a:ext uri="{FF2B5EF4-FFF2-40B4-BE49-F238E27FC236}">
              <a16:creationId xmlns:a16="http://schemas.microsoft.com/office/drawing/2014/main" id="{00000000-0008-0000-0C00-000022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9" name="Text Box 24">
          <a:extLst>
            <a:ext uri="{FF2B5EF4-FFF2-40B4-BE49-F238E27FC236}">
              <a16:creationId xmlns:a16="http://schemas.microsoft.com/office/drawing/2014/main" id="{00000000-0008-0000-0C00-000023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60" name="Text Box 25">
          <a:extLst>
            <a:ext uri="{FF2B5EF4-FFF2-40B4-BE49-F238E27FC236}">
              <a16:creationId xmlns:a16="http://schemas.microsoft.com/office/drawing/2014/main" id="{00000000-0008-0000-0C00-000024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61" name="Text Box 48">
          <a:extLst>
            <a:ext uri="{FF2B5EF4-FFF2-40B4-BE49-F238E27FC236}">
              <a16:creationId xmlns:a16="http://schemas.microsoft.com/office/drawing/2014/main" id="{00000000-0008-0000-0C00-000025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62" name="Text Box 93">
          <a:extLst>
            <a:ext uri="{FF2B5EF4-FFF2-40B4-BE49-F238E27FC236}">
              <a16:creationId xmlns:a16="http://schemas.microsoft.com/office/drawing/2014/main" id="{00000000-0008-0000-0C00-000026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63" name="Text Box 94">
          <a:extLst>
            <a:ext uri="{FF2B5EF4-FFF2-40B4-BE49-F238E27FC236}">
              <a16:creationId xmlns:a16="http://schemas.microsoft.com/office/drawing/2014/main" id="{00000000-0008-0000-0C00-000027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4" name="Text Box 3">
          <a:extLst>
            <a:ext uri="{FF2B5EF4-FFF2-40B4-BE49-F238E27FC236}">
              <a16:creationId xmlns:a16="http://schemas.microsoft.com/office/drawing/2014/main" id="{00000000-0008-0000-0C00-000028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5" name="Text Box 4">
          <a:extLst>
            <a:ext uri="{FF2B5EF4-FFF2-40B4-BE49-F238E27FC236}">
              <a16:creationId xmlns:a16="http://schemas.microsoft.com/office/drawing/2014/main" id="{00000000-0008-0000-0C00-000029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6" name="Text Box 5">
          <a:extLst>
            <a:ext uri="{FF2B5EF4-FFF2-40B4-BE49-F238E27FC236}">
              <a16:creationId xmlns:a16="http://schemas.microsoft.com/office/drawing/2014/main" id="{00000000-0008-0000-0C00-00002A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7" name="Text Box 6">
          <a:extLst>
            <a:ext uri="{FF2B5EF4-FFF2-40B4-BE49-F238E27FC236}">
              <a16:creationId xmlns:a16="http://schemas.microsoft.com/office/drawing/2014/main" id="{00000000-0008-0000-0C00-00002B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8" name="Text Box 7">
          <a:extLst>
            <a:ext uri="{FF2B5EF4-FFF2-40B4-BE49-F238E27FC236}">
              <a16:creationId xmlns:a16="http://schemas.microsoft.com/office/drawing/2014/main" id="{00000000-0008-0000-0C00-00002C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9" name="Text Box 8">
          <a:extLst>
            <a:ext uri="{FF2B5EF4-FFF2-40B4-BE49-F238E27FC236}">
              <a16:creationId xmlns:a16="http://schemas.microsoft.com/office/drawing/2014/main" id="{00000000-0008-0000-0C00-00002D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0" name="Text Box 9">
          <a:extLst>
            <a:ext uri="{FF2B5EF4-FFF2-40B4-BE49-F238E27FC236}">
              <a16:creationId xmlns:a16="http://schemas.microsoft.com/office/drawing/2014/main" id="{00000000-0008-0000-0C00-00002E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1" name="Text Box 10">
          <a:extLst>
            <a:ext uri="{FF2B5EF4-FFF2-40B4-BE49-F238E27FC236}">
              <a16:creationId xmlns:a16="http://schemas.microsoft.com/office/drawing/2014/main" id="{00000000-0008-0000-0C00-00002F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2" name="Text Box 11">
          <a:extLst>
            <a:ext uri="{FF2B5EF4-FFF2-40B4-BE49-F238E27FC236}">
              <a16:creationId xmlns:a16="http://schemas.microsoft.com/office/drawing/2014/main" id="{00000000-0008-0000-0C00-000030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3" name="Text Box 12">
          <a:extLst>
            <a:ext uri="{FF2B5EF4-FFF2-40B4-BE49-F238E27FC236}">
              <a16:creationId xmlns:a16="http://schemas.microsoft.com/office/drawing/2014/main" id="{00000000-0008-0000-0C00-000031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4" name="Text Box 13">
          <a:extLst>
            <a:ext uri="{FF2B5EF4-FFF2-40B4-BE49-F238E27FC236}">
              <a16:creationId xmlns:a16="http://schemas.microsoft.com/office/drawing/2014/main" id="{00000000-0008-0000-0C00-000032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5" name="Text Box 14">
          <a:extLst>
            <a:ext uri="{FF2B5EF4-FFF2-40B4-BE49-F238E27FC236}">
              <a16:creationId xmlns:a16="http://schemas.microsoft.com/office/drawing/2014/main" id="{00000000-0008-0000-0C00-000033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6" name="Text Box 15">
          <a:extLst>
            <a:ext uri="{FF2B5EF4-FFF2-40B4-BE49-F238E27FC236}">
              <a16:creationId xmlns:a16="http://schemas.microsoft.com/office/drawing/2014/main" id="{00000000-0008-0000-0C00-000034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7" name="Text Box 16">
          <a:extLst>
            <a:ext uri="{FF2B5EF4-FFF2-40B4-BE49-F238E27FC236}">
              <a16:creationId xmlns:a16="http://schemas.microsoft.com/office/drawing/2014/main" id="{00000000-0008-0000-0C00-000035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8" name="Text Box 17">
          <a:extLst>
            <a:ext uri="{FF2B5EF4-FFF2-40B4-BE49-F238E27FC236}">
              <a16:creationId xmlns:a16="http://schemas.microsoft.com/office/drawing/2014/main" id="{00000000-0008-0000-0C00-000036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9" name="Text Box 18">
          <a:extLst>
            <a:ext uri="{FF2B5EF4-FFF2-40B4-BE49-F238E27FC236}">
              <a16:creationId xmlns:a16="http://schemas.microsoft.com/office/drawing/2014/main" id="{00000000-0008-0000-0C00-000037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0" name="Text Box 19">
          <a:extLst>
            <a:ext uri="{FF2B5EF4-FFF2-40B4-BE49-F238E27FC236}">
              <a16:creationId xmlns:a16="http://schemas.microsoft.com/office/drawing/2014/main" id="{00000000-0008-0000-0C00-000038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1" name="Text Box 20">
          <a:extLst>
            <a:ext uri="{FF2B5EF4-FFF2-40B4-BE49-F238E27FC236}">
              <a16:creationId xmlns:a16="http://schemas.microsoft.com/office/drawing/2014/main" id="{00000000-0008-0000-0C00-000039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2" name="Text Box 21">
          <a:extLst>
            <a:ext uri="{FF2B5EF4-FFF2-40B4-BE49-F238E27FC236}">
              <a16:creationId xmlns:a16="http://schemas.microsoft.com/office/drawing/2014/main" id="{00000000-0008-0000-0C00-00003A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3" name="Text Box 22">
          <a:extLst>
            <a:ext uri="{FF2B5EF4-FFF2-40B4-BE49-F238E27FC236}">
              <a16:creationId xmlns:a16="http://schemas.microsoft.com/office/drawing/2014/main" id="{00000000-0008-0000-0C00-00003B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4" name="Text Box 23">
          <a:extLst>
            <a:ext uri="{FF2B5EF4-FFF2-40B4-BE49-F238E27FC236}">
              <a16:creationId xmlns:a16="http://schemas.microsoft.com/office/drawing/2014/main" id="{00000000-0008-0000-0C00-00003C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5" name="Text Box 24">
          <a:extLst>
            <a:ext uri="{FF2B5EF4-FFF2-40B4-BE49-F238E27FC236}">
              <a16:creationId xmlns:a16="http://schemas.microsoft.com/office/drawing/2014/main" id="{00000000-0008-0000-0C00-00003D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6" name="Text Box 25">
          <a:extLst>
            <a:ext uri="{FF2B5EF4-FFF2-40B4-BE49-F238E27FC236}">
              <a16:creationId xmlns:a16="http://schemas.microsoft.com/office/drawing/2014/main" id="{00000000-0008-0000-0C00-00003E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7" name="Text Box 48">
          <a:extLst>
            <a:ext uri="{FF2B5EF4-FFF2-40B4-BE49-F238E27FC236}">
              <a16:creationId xmlns:a16="http://schemas.microsoft.com/office/drawing/2014/main" id="{00000000-0008-0000-0C00-00003F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8" name="Text Box 93">
          <a:extLst>
            <a:ext uri="{FF2B5EF4-FFF2-40B4-BE49-F238E27FC236}">
              <a16:creationId xmlns:a16="http://schemas.microsoft.com/office/drawing/2014/main" id="{00000000-0008-0000-0C00-000040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9" name="Text Box 94">
          <a:extLst>
            <a:ext uri="{FF2B5EF4-FFF2-40B4-BE49-F238E27FC236}">
              <a16:creationId xmlns:a16="http://schemas.microsoft.com/office/drawing/2014/main" id="{00000000-0008-0000-0C00-000041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1090" name="Text Box 1">
          <a:extLst>
            <a:ext uri="{FF2B5EF4-FFF2-40B4-BE49-F238E27FC236}">
              <a16:creationId xmlns:a16="http://schemas.microsoft.com/office/drawing/2014/main" id="{00000000-0008-0000-0C00-00004204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1091" name="Text Box 118">
          <a:extLst>
            <a:ext uri="{FF2B5EF4-FFF2-40B4-BE49-F238E27FC236}">
              <a16:creationId xmlns:a16="http://schemas.microsoft.com/office/drawing/2014/main" id="{00000000-0008-0000-0C00-00004304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2" name="Text Box 3">
          <a:extLst>
            <a:ext uri="{FF2B5EF4-FFF2-40B4-BE49-F238E27FC236}">
              <a16:creationId xmlns:a16="http://schemas.microsoft.com/office/drawing/2014/main" id="{00000000-0008-0000-0C00-000044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3" name="Text Box 4">
          <a:extLst>
            <a:ext uri="{FF2B5EF4-FFF2-40B4-BE49-F238E27FC236}">
              <a16:creationId xmlns:a16="http://schemas.microsoft.com/office/drawing/2014/main" id="{00000000-0008-0000-0C00-000045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4" name="Text Box 5">
          <a:extLst>
            <a:ext uri="{FF2B5EF4-FFF2-40B4-BE49-F238E27FC236}">
              <a16:creationId xmlns:a16="http://schemas.microsoft.com/office/drawing/2014/main" id="{00000000-0008-0000-0C00-000046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5" name="Text Box 6">
          <a:extLst>
            <a:ext uri="{FF2B5EF4-FFF2-40B4-BE49-F238E27FC236}">
              <a16:creationId xmlns:a16="http://schemas.microsoft.com/office/drawing/2014/main" id="{00000000-0008-0000-0C00-000047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6" name="Text Box 7">
          <a:extLst>
            <a:ext uri="{FF2B5EF4-FFF2-40B4-BE49-F238E27FC236}">
              <a16:creationId xmlns:a16="http://schemas.microsoft.com/office/drawing/2014/main" id="{00000000-0008-0000-0C00-000048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7" name="Text Box 8">
          <a:extLst>
            <a:ext uri="{FF2B5EF4-FFF2-40B4-BE49-F238E27FC236}">
              <a16:creationId xmlns:a16="http://schemas.microsoft.com/office/drawing/2014/main" id="{00000000-0008-0000-0C00-000049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8" name="Text Box 9">
          <a:extLst>
            <a:ext uri="{FF2B5EF4-FFF2-40B4-BE49-F238E27FC236}">
              <a16:creationId xmlns:a16="http://schemas.microsoft.com/office/drawing/2014/main" id="{00000000-0008-0000-0C00-00004A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9" name="Text Box 10">
          <a:extLst>
            <a:ext uri="{FF2B5EF4-FFF2-40B4-BE49-F238E27FC236}">
              <a16:creationId xmlns:a16="http://schemas.microsoft.com/office/drawing/2014/main" id="{00000000-0008-0000-0C00-00004B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0" name="Text Box 11">
          <a:extLst>
            <a:ext uri="{FF2B5EF4-FFF2-40B4-BE49-F238E27FC236}">
              <a16:creationId xmlns:a16="http://schemas.microsoft.com/office/drawing/2014/main" id="{00000000-0008-0000-0C00-00004C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1" name="Text Box 12">
          <a:extLst>
            <a:ext uri="{FF2B5EF4-FFF2-40B4-BE49-F238E27FC236}">
              <a16:creationId xmlns:a16="http://schemas.microsoft.com/office/drawing/2014/main" id="{00000000-0008-0000-0C00-00004D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2" name="Text Box 13">
          <a:extLst>
            <a:ext uri="{FF2B5EF4-FFF2-40B4-BE49-F238E27FC236}">
              <a16:creationId xmlns:a16="http://schemas.microsoft.com/office/drawing/2014/main" id="{00000000-0008-0000-0C00-00004E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3" name="Text Box 14">
          <a:extLst>
            <a:ext uri="{FF2B5EF4-FFF2-40B4-BE49-F238E27FC236}">
              <a16:creationId xmlns:a16="http://schemas.microsoft.com/office/drawing/2014/main" id="{00000000-0008-0000-0C00-00004F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4" name="Text Box 15">
          <a:extLst>
            <a:ext uri="{FF2B5EF4-FFF2-40B4-BE49-F238E27FC236}">
              <a16:creationId xmlns:a16="http://schemas.microsoft.com/office/drawing/2014/main" id="{00000000-0008-0000-0C00-000050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5" name="Text Box 16">
          <a:extLst>
            <a:ext uri="{FF2B5EF4-FFF2-40B4-BE49-F238E27FC236}">
              <a16:creationId xmlns:a16="http://schemas.microsoft.com/office/drawing/2014/main" id="{00000000-0008-0000-0C00-000051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6" name="Text Box 17">
          <a:extLst>
            <a:ext uri="{FF2B5EF4-FFF2-40B4-BE49-F238E27FC236}">
              <a16:creationId xmlns:a16="http://schemas.microsoft.com/office/drawing/2014/main" id="{00000000-0008-0000-0C00-000052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7" name="Text Box 18">
          <a:extLst>
            <a:ext uri="{FF2B5EF4-FFF2-40B4-BE49-F238E27FC236}">
              <a16:creationId xmlns:a16="http://schemas.microsoft.com/office/drawing/2014/main" id="{00000000-0008-0000-0C00-000053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8" name="Text Box 19">
          <a:extLst>
            <a:ext uri="{FF2B5EF4-FFF2-40B4-BE49-F238E27FC236}">
              <a16:creationId xmlns:a16="http://schemas.microsoft.com/office/drawing/2014/main" id="{00000000-0008-0000-0C00-000054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9" name="Text Box 20">
          <a:extLst>
            <a:ext uri="{FF2B5EF4-FFF2-40B4-BE49-F238E27FC236}">
              <a16:creationId xmlns:a16="http://schemas.microsoft.com/office/drawing/2014/main" id="{00000000-0008-0000-0C00-000055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0" name="Text Box 21">
          <a:extLst>
            <a:ext uri="{FF2B5EF4-FFF2-40B4-BE49-F238E27FC236}">
              <a16:creationId xmlns:a16="http://schemas.microsoft.com/office/drawing/2014/main" id="{00000000-0008-0000-0C00-000056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1" name="Text Box 22">
          <a:extLst>
            <a:ext uri="{FF2B5EF4-FFF2-40B4-BE49-F238E27FC236}">
              <a16:creationId xmlns:a16="http://schemas.microsoft.com/office/drawing/2014/main" id="{00000000-0008-0000-0C00-000057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2" name="Text Box 23">
          <a:extLst>
            <a:ext uri="{FF2B5EF4-FFF2-40B4-BE49-F238E27FC236}">
              <a16:creationId xmlns:a16="http://schemas.microsoft.com/office/drawing/2014/main" id="{00000000-0008-0000-0C00-000058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3" name="Text Box 24">
          <a:extLst>
            <a:ext uri="{FF2B5EF4-FFF2-40B4-BE49-F238E27FC236}">
              <a16:creationId xmlns:a16="http://schemas.microsoft.com/office/drawing/2014/main" id="{00000000-0008-0000-0C00-000059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4" name="Text Box 25">
          <a:extLst>
            <a:ext uri="{FF2B5EF4-FFF2-40B4-BE49-F238E27FC236}">
              <a16:creationId xmlns:a16="http://schemas.microsoft.com/office/drawing/2014/main" id="{00000000-0008-0000-0C00-00005A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5" name="Text Box 48">
          <a:extLst>
            <a:ext uri="{FF2B5EF4-FFF2-40B4-BE49-F238E27FC236}">
              <a16:creationId xmlns:a16="http://schemas.microsoft.com/office/drawing/2014/main" id="{00000000-0008-0000-0C00-00005B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6" name="Text Box 93">
          <a:extLst>
            <a:ext uri="{FF2B5EF4-FFF2-40B4-BE49-F238E27FC236}">
              <a16:creationId xmlns:a16="http://schemas.microsoft.com/office/drawing/2014/main" id="{00000000-0008-0000-0C00-00005C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7" name="Text Box 94">
          <a:extLst>
            <a:ext uri="{FF2B5EF4-FFF2-40B4-BE49-F238E27FC236}">
              <a16:creationId xmlns:a16="http://schemas.microsoft.com/office/drawing/2014/main" id="{00000000-0008-0000-0C00-00005D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18" name="Text Box 3">
          <a:extLst>
            <a:ext uri="{FF2B5EF4-FFF2-40B4-BE49-F238E27FC236}">
              <a16:creationId xmlns:a16="http://schemas.microsoft.com/office/drawing/2014/main" id="{00000000-0008-0000-0C00-00005E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19" name="Text Box 4">
          <a:extLst>
            <a:ext uri="{FF2B5EF4-FFF2-40B4-BE49-F238E27FC236}">
              <a16:creationId xmlns:a16="http://schemas.microsoft.com/office/drawing/2014/main" id="{00000000-0008-0000-0C00-00005F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0" name="Text Box 5">
          <a:extLst>
            <a:ext uri="{FF2B5EF4-FFF2-40B4-BE49-F238E27FC236}">
              <a16:creationId xmlns:a16="http://schemas.microsoft.com/office/drawing/2014/main" id="{00000000-0008-0000-0C00-000060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1" name="Text Box 6">
          <a:extLst>
            <a:ext uri="{FF2B5EF4-FFF2-40B4-BE49-F238E27FC236}">
              <a16:creationId xmlns:a16="http://schemas.microsoft.com/office/drawing/2014/main" id="{00000000-0008-0000-0C00-000061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2" name="Text Box 7">
          <a:extLst>
            <a:ext uri="{FF2B5EF4-FFF2-40B4-BE49-F238E27FC236}">
              <a16:creationId xmlns:a16="http://schemas.microsoft.com/office/drawing/2014/main" id="{00000000-0008-0000-0C00-000062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3" name="Text Box 8">
          <a:extLst>
            <a:ext uri="{FF2B5EF4-FFF2-40B4-BE49-F238E27FC236}">
              <a16:creationId xmlns:a16="http://schemas.microsoft.com/office/drawing/2014/main" id="{00000000-0008-0000-0C00-000063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4" name="Text Box 9">
          <a:extLst>
            <a:ext uri="{FF2B5EF4-FFF2-40B4-BE49-F238E27FC236}">
              <a16:creationId xmlns:a16="http://schemas.microsoft.com/office/drawing/2014/main" id="{00000000-0008-0000-0C00-000064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5" name="Text Box 10">
          <a:extLst>
            <a:ext uri="{FF2B5EF4-FFF2-40B4-BE49-F238E27FC236}">
              <a16:creationId xmlns:a16="http://schemas.microsoft.com/office/drawing/2014/main" id="{00000000-0008-0000-0C00-000065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6" name="Text Box 11">
          <a:extLst>
            <a:ext uri="{FF2B5EF4-FFF2-40B4-BE49-F238E27FC236}">
              <a16:creationId xmlns:a16="http://schemas.microsoft.com/office/drawing/2014/main" id="{00000000-0008-0000-0C00-000066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7" name="Text Box 12">
          <a:extLst>
            <a:ext uri="{FF2B5EF4-FFF2-40B4-BE49-F238E27FC236}">
              <a16:creationId xmlns:a16="http://schemas.microsoft.com/office/drawing/2014/main" id="{00000000-0008-0000-0C00-000067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8" name="Text Box 13">
          <a:extLst>
            <a:ext uri="{FF2B5EF4-FFF2-40B4-BE49-F238E27FC236}">
              <a16:creationId xmlns:a16="http://schemas.microsoft.com/office/drawing/2014/main" id="{00000000-0008-0000-0C00-000068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9" name="Text Box 14">
          <a:extLst>
            <a:ext uri="{FF2B5EF4-FFF2-40B4-BE49-F238E27FC236}">
              <a16:creationId xmlns:a16="http://schemas.microsoft.com/office/drawing/2014/main" id="{00000000-0008-0000-0C00-000069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0" name="Text Box 15">
          <a:extLst>
            <a:ext uri="{FF2B5EF4-FFF2-40B4-BE49-F238E27FC236}">
              <a16:creationId xmlns:a16="http://schemas.microsoft.com/office/drawing/2014/main" id="{00000000-0008-0000-0C00-00006A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1" name="Text Box 16">
          <a:extLst>
            <a:ext uri="{FF2B5EF4-FFF2-40B4-BE49-F238E27FC236}">
              <a16:creationId xmlns:a16="http://schemas.microsoft.com/office/drawing/2014/main" id="{00000000-0008-0000-0C00-00006B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2" name="Text Box 17">
          <a:extLst>
            <a:ext uri="{FF2B5EF4-FFF2-40B4-BE49-F238E27FC236}">
              <a16:creationId xmlns:a16="http://schemas.microsoft.com/office/drawing/2014/main" id="{00000000-0008-0000-0C00-00006C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3" name="Text Box 18">
          <a:extLst>
            <a:ext uri="{FF2B5EF4-FFF2-40B4-BE49-F238E27FC236}">
              <a16:creationId xmlns:a16="http://schemas.microsoft.com/office/drawing/2014/main" id="{00000000-0008-0000-0C00-00006D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4" name="Text Box 19">
          <a:extLst>
            <a:ext uri="{FF2B5EF4-FFF2-40B4-BE49-F238E27FC236}">
              <a16:creationId xmlns:a16="http://schemas.microsoft.com/office/drawing/2014/main" id="{00000000-0008-0000-0C00-00006E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5" name="Text Box 20">
          <a:extLst>
            <a:ext uri="{FF2B5EF4-FFF2-40B4-BE49-F238E27FC236}">
              <a16:creationId xmlns:a16="http://schemas.microsoft.com/office/drawing/2014/main" id="{00000000-0008-0000-0C00-00006F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6" name="Text Box 21">
          <a:extLst>
            <a:ext uri="{FF2B5EF4-FFF2-40B4-BE49-F238E27FC236}">
              <a16:creationId xmlns:a16="http://schemas.microsoft.com/office/drawing/2014/main" id="{00000000-0008-0000-0C00-000070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7" name="Text Box 22">
          <a:extLst>
            <a:ext uri="{FF2B5EF4-FFF2-40B4-BE49-F238E27FC236}">
              <a16:creationId xmlns:a16="http://schemas.microsoft.com/office/drawing/2014/main" id="{00000000-0008-0000-0C00-000071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8" name="Text Box 23">
          <a:extLst>
            <a:ext uri="{FF2B5EF4-FFF2-40B4-BE49-F238E27FC236}">
              <a16:creationId xmlns:a16="http://schemas.microsoft.com/office/drawing/2014/main" id="{00000000-0008-0000-0C00-000072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9" name="Text Box 24">
          <a:extLst>
            <a:ext uri="{FF2B5EF4-FFF2-40B4-BE49-F238E27FC236}">
              <a16:creationId xmlns:a16="http://schemas.microsoft.com/office/drawing/2014/main" id="{00000000-0008-0000-0C00-000073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0" name="Text Box 25">
          <a:extLst>
            <a:ext uri="{FF2B5EF4-FFF2-40B4-BE49-F238E27FC236}">
              <a16:creationId xmlns:a16="http://schemas.microsoft.com/office/drawing/2014/main" id="{00000000-0008-0000-0C00-000074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1" name="Text Box 48">
          <a:extLst>
            <a:ext uri="{FF2B5EF4-FFF2-40B4-BE49-F238E27FC236}">
              <a16:creationId xmlns:a16="http://schemas.microsoft.com/office/drawing/2014/main" id="{00000000-0008-0000-0C00-000075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2" name="Text Box 93">
          <a:extLst>
            <a:ext uri="{FF2B5EF4-FFF2-40B4-BE49-F238E27FC236}">
              <a16:creationId xmlns:a16="http://schemas.microsoft.com/office/drawing/2014/main" id="{00000000-0008-0000-0C00-000076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3" name="Text Box 94">
          <a:extLst>
            <a:ext uri="{FF2B5EF4-FFF2-40B4-BE49-F238E27FC236}">
              <a16:creationId xmlns:a16="http://schemas.microsoft.com/office/drawing/2014/main" id="{00000000-0008-0000-0C00-000077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4" name="Text Box 3">
          <a:extLst>
            <a:ext uri="{FF2B5EF4-FFF2-40B4-BE49-F238E27FC236}">
              <a16:creationId xmlns:a16="http://schemas.microsoft.com/office/drawing/2014/main" id="{00000000-0008-0000-0C00-000078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5" name="Text Box 4">
          <a:extLst>
            <a:ext uri="{FF2B5EF4-FFF2-40B4-BE49-F238E27FC236}">
              <a16:creationId xmlns:a16="http://schemas.microsoft.com/office/drawing/2014/main" id="{00000000-0008-0000-0C00-000079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6" name="Text Box 5">
          <a:extLst>
            <a:ext uri="{FF2B5EF4-FFF2-40B4-BE49-F238E27FC236}">
              <a16:creationId xmlns:a16="http://schemas.microsoft.com/office/drawing/2014/main" id="{00000000-0008-0000-0C00-00007A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7" name="Text Box 6">
          <a:extLst>
            <a:ext uri="{FF2B5EF4-FFF2-40B4-BE49-F238E27FC236}">
              <a16:creationId xmlns:a16="http://schemas.microsoft.com/office/drawing/2014/main" id="{00000000-0008-0000-0C00-00007B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8" name="Text Box 7">
          <a:extLst>
            <a:ext uri="{FF2B5EF4-FFF2-40B4-BE49-F238E27FC236}">
              <a16:creationId xmlns:a16="http://schemas.microsoft.com/office/drawing/2014/main" id="{00000000-0008-0000-0C00-00007C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9" name="Text Box 8">
          <a:extLst>
            <a:ext uri="{FF2B5EF4-FFF2-40B4-BE49-F238E27FC236}">
              <a16:creationId xmlns:a16="http://schemas.microsoft.com/office/drawing/2014/main" id="{00000000-0008-0000-0C00-00007D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0" name="Text Box 9">
          <a:extLst>
            <a:ext uri="{FF2B5EF4-FFF2-40B4-BE49-F238E27FC236}">
              <a16:creationId xmlns:a16="http://schemas.microsoft.com/office/drawing/2014/main" id="{00000000-0008-0000-0C00-00007E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1" name="Text Box 10">
          <a:extLst>
            <a:ext uri="{FF2B5EF4-FFF2-40B4-BE49-F238E27FC236}">
              <a16:creationId xmlns:a16="http://schemas.microsoft.com/office/drawing/2014/main" id="{00000000-0008-0000-0C00-00007F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2" name="Text Box 11">
          <a:extLst>
            <a:ext uri="{FF2B5EF4-FFF2-40B4-BE49-F238E27FC236}">
              <a16:creationId xmlns:a16="http://schemas.microsoft.com/office/drawing/2014/main" id="{00000000-0008-0000-0C00-000080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3" name="Text Box 12">
          <a:extLst>
            <a:ext uri="{FF2B5EF4-FFF2-40B4-BE49-F238E27FC236}">
              <a16:creationId xmlns:a16="http://schemas.microsoft.com/office/drawing/2014/main" id="{00000000-0008-0000-0C00-000081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4" name="Text Box 13">
          <a:extLst>
            <a:ext uri="{FF2B5EF4-FFF2-40B4-BE49-F238E27FC236}">
              <a16:creationId xmlns:a16="http://schemas.microsoft.com/office/drawing/2014/main" id="{00000000-0008-0000-0C00-000082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5" name="Text Box 14">
          <a:extLst>
            <a:ext uri="{FF2B5EF4-FFF2-40B4-BE49-F238E27FC236}">
              <a16:creationId xmlns:a16="http://schemas.microsoft.com/office/drawing/2014/main" id="{00000000-0008-0000-0C00-000083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6" name="Text Box 15">
          <a:extLst>
            <a:ext uri="{FF2B5EF4-FFF2-40B4-BE49-F238E27FC236}">
              <a16:creationId xmlns:a16="http://schemas.microsoft.com/office/drawing/2014/main" id="{00000000-0008-0000-0C00-000084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7" name="Text Box 16">
          <a:extLst>
            <a:ext uri="{FF2B5EF4-FFF2-40B4-BE49-F238E27FC236}">
              <a16:creationId xmlns:a16="http://schemas.microsoft.com/office/drawing/2014/main" id="{00000000-0008-0000-0C00-000085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8" name="Text Box 17">
          <a:extLst>
            <a:ext uri="{FF2B5EF4-FFF2-40B4-BE49-F238E27FC236}">
              <a16:creationId xmlns:a16="http://schemas.microsoft.com/office/drawing/2014/main" id="{00000000-0008-0000-0C00-000086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9" name="Text Box 18">
          <a:extLst>
            <a:ext uri="{FF2B5EF4-FFF2-40B4-BE49-F238E27FC236}">
              <a16:creationId xmlns:a16="http://schemas.microsoft.com/office/drawing/2014/main" id="{00000000-0008-0000-0C00-000087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0" name="Text Box 19">
          <a:extLst>
            <a:ext uri="{FF2B5EF4-FFF2-40B4-BE49-F238E27FC236}">
              <a16:creationId xmlns:a16="http://schemas.microsoft.com/office/drawing/2014/main" id="{00000000-0008-0000-0C00-000088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1" name="Text Box 20">
          <a:extLst>
            <a:ext uri="{FF2B5EF4-FFF2-40B4-BE49-F238E27FC236}">
              <a16:creationId xmlns:a16="http://schemas.microsoft.com/office/drawing/2014/main" id="{00000000-0008-0000-0C00-000089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2" name="Text Box 21">
          <a:extLst>
            <a:ext uri="{FF2B5EF4-FFF2-40B4-BE49-F238E27FC236}">
              <a16:creationId xmlns:a16="http://schemas.microsoft.com/office/drawing/2014/main" id="{00000000-0008-0000-0C00-00008A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3" name="Text Box 22">
          <a:extLst>
            <a:ext uri="{FF2B5EF4-FFF2-40B4-BE49-F238E27FC236}">
              <a16:creationId xmlns:a16="http://schemas.microsoft.com/office/drawing/2014/main" id="{00000000-0008-0000-0C00-00008B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4" name="Text Box 23">
          <a:extLst>
            <a:ext uri="{FF2B5EF4-FFF2-40B4-BE49-F238E27FC236}">
              <a16:creationId xmlns:a16="http://schemas.microsoft.com/office/drawing/2014/main" id="{00000000-0008-0000-0C00-00008C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5" name="Text Box 24">
          <a:extLst>
            <a:ext uri="{FF2B5EF4-FFF2-40B4-BE49-F238E27FC236}">
              <a16:creationId xmlns:a16="http://schemas.microsoft.com/office/drawing/2014/main" id="{00000000-0008-0000-0C00-00008D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6" name="Text Box 25">
          <a:extLst>
            <a:ext uri="{FF2B5EF4-FFF2-40B4-BE49-F238E27FC236}">
              <a16:creationId xmlns:a16="http://schemas.microsoft.com/office/drawing/2014/main" id="{00000000-0008-0000-0C00-00008E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7" name="Text Box 48">
          <a:extLst>
            <a:ext uri="{FF2B5EF4-FFF2-40B4-BE49-F238E27FC236}">
              <a16:creationId xmlns:a16="http://schemas.microsoft.com/office/drawing/2014/main" id="{00000000-0008-0000-0C00-00008F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8" name="Text Box 93">
          <a:extLst>
            <a:ext uri="{FF2B5EF4-FFF2-40B4-BE49-F238E27FC236}">
              <a16:creationId xmlns:a16="http://schemas.microsoft.com/office/drawing/2014/main" id="{00000000-0008-0000-0C00-000090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9" name="Text Box 94">
          <a:extLst>
            <a:ext uri="{FF2B5EF4-FFF2-40B4-BE49-F238E27FC236}">
              <a16:creationId xmlns:a16="http://schemas.microsoft.com/office/drawing/2014/main" id="{00000000-0008-0000-0C00-000091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0" name="Text Box 3">
          <a:extLst>
            <a:ext uri="{FF2B5EF4-FFF2-40B4-BE49-F238E27FC236}">
              <a16:creationId xmlns:a16="http://schemas.microsoft.com/office/drawing/2014/main" id="{00000000-0008-0000-0C00-000092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1" name="Text Box 4">
          <a:extLst>
            <a:ext uri="{FF2B5EF4-FFF2-40B4-BE49-F238E27FC236}">
              <a16:creationId xmlns:a16="http://schemas.microsoft.com/office/drawing/2014/main" id="{00000000-0008-0000-0C00-000093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2" name="Text Box 5">
          <a:extLst>
            <a:ext uri="{FF2B5EF4-FFF2-40B4-BE49-F238E27FC236}">
              <a16:creationId xmlns:a16="http://schemas.microsoft.com/office/drawing/2014/main" id="{00000000-0008-0000-0C00-00009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3" name="Text Box 6">
          <a:extLst>
            <a:ext uri="{FF2B5EF4-FFF2-40B4-BE49-F238E27FC236}">
              <a16:creationId xmlns:a16="http://schemas.microsoft.com/office/drawing/2014/main" id="{00000000-0008-0000-0C00-00009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4" name="Text Box 7">
          <a:extLst>
            <a:ext uri="{FF2B5EF4-FFF2-40B4-BE49-F238E27FC236}">
              <a16:creationId xmlns:a16="http://schemas.microsoft.com/office/drawing/2014/main" id="{00000000-0008-0000-0C00-00009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5" name="Text Box 8">
          <a:extLst>
            <a:ext uri="{FF2B5EF4-FFF2-40B4-BE49-F238E27FC236}">
              <a16:creationId xmlns:a16="http://schemas.microsoft.com/office/drawing/2014/main" id="{00000000-0008-0000-0C00-00009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6" name="Text Box 9">
          <a:extLst>
            <a:ext uri="{FF2B5EF4-FFF2-40B4-BE49-F238E27FC236}">
              <a16:creationId xmlns:a16="http://schemas.microsoft.com/office/drawing/2014/main" id="{00000000-0008-0000-0C00-000098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7" name="Text Box 10">
          <a:extLst>
            <a:ext uri="{FF2B5EF4-FFF2-40B4-BE49-F238E27FC236}">
              <a16:creationId xmlns:a16="http://schemas.microsoft.com/office/drawing/2014/main" id="{00000000-0008-0000-0C00-000099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8" name="Text Box 11">
          <a:extLst>
            <a:ext uri="{FF2B5EF4-FFF2-40B4-BE49-F238E27FC236}">
              <a16:creationId xmlns:a16="http://schemas.microsoft.com/office/drawing/2014/main" id="{00000000-0008-0000-0C00-00009A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9" name="Text Box 12">
          <a:extLst>
            <a:ext uri="{FF2B5EF4-FFF2-40B4-BE49-F238E27FC236}">
              <a16:creationId xmlns:a16="http://schemas.microsoft.com/office/drawing/2014/main" id="{00000000-0008-0000-0C00-00009B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0" name="Text Box 13">
          <a:extLst>
            <a:ext uri="{FF2B5EF4-FFF2-40B4-BE49-F238E27FC236}">
              <a16:creationId xmlns:a16="http://schemas.microsoft.com/office/drawing/2014/main" id="{00000000-0008-0000-0C00-00009C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1" name="Text Box 14">
          <a:extLst>
            <a:ext uri="{FF2B5EF4-FFF2-40B4-BE49-F238E27FC236}">
              <a16:creationId xmlns:a16="http://schemas.microsoft.com/office/drawing/2014/main" id="{00000000-0008-0000-0C00-00009D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2" name="Text Box 15">
          <a:extLst>
            <a:ext uri="{FF2B5EF4-FFF2-40B4-BE49-F238E27FC236}">
              <a16:creationId xmlns:a16="http://schemas.microsoft.com/office/drawing/2014/main" id="{00000000-0008-0000-0C00-00009E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3" name="Text Box 16">
          <a:extLst>
            <a:ext uri="{FF2B5EF4-FFF2-40B4-BE49-F238E27FC236}">
              <a16:creationId xmlns:a16="http://schemas.microsoft.com/office/drawing/2014/main" id="{00000000-0008-0000-0C00-00009F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4" name="Text Box 17">
          <a:extLst>
            <a:ext uri="{FF2B5EF4-FFF2-40B4-BE49-F238E27FC236}">
              <a16:creationId xmlns:a16="http://schemas.microsoft.com/office/drawing/2014/main" id="{00000000-0008-0000-0C00-0000A0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5" name="Text Box 18">
          <a:extLst>
            <a:ext uri="{FF2B5EF4-FFF2-40B4-BE49-F238E27FC236}">
              <a16:creationId xmlns:a16="http://schemas.microsoft.com/office/drawing/2014/main" id="{00000000-0008-0000-0C00-0000A1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6" name="Text Box 19">
          <a:extLst>
            <a:ext uri="{FF2B5EF4-FFF2-40B4-BE49-F238E27FC236}">
              <a16:creationId xmlns:a16="http://schemas.microsoft.com/office/drawing/2014/main" id="{00000000-0008-0000-0C00-0000A2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7" name="Text Box 20">
          <a:extLst>
            <a:ext uri="{FF2B5EF4-FFF2-40B4-BE49-F238E27FC236}">
              <a16:creationId xmlns:a16="http://schemas.microsoft.com/office/drawing/2014/main" id="{00000000-0008-0000-0C00-0000A3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8" name="Text Box 21">
          <a:extLst>
            <a:ext uri="{FF2B5EF4-FFF2-40B4-BE49-F238E27FC236}">
              <a16:creationId xmlns:a16="http://schemas.microsoft.com/office/drawing/2014/main" id="{00000000-0008-0000-0C00-0000A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9" name="Text Box 22">
          <a:extLst>
            <a:ext uri="{FF2B5EF4-FFF2-40B4-BE49-F238E27FC236}">
              <a16:creationId xmlns:a16="http://schemas.microsoft.com/office/drawing/2014/main" id="{00000000-0008-0000-0C00-0000A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0" name="Text Box 23">
          <a:extLst>
            <a:ext uri="{FF2B5EF4-FFF2-40B4-BE49-F238E27FC236}">
              <a16:creationId xmlns:a16="http://schemas.microsoft.com/office/drawing/2014/main" id="{00000000-0008-0000-0C00-0000A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1" name="Text Box 24">
          <a:extLst>
            <a:ext uri="{FF2B5EF4-FFF2-40B4-BE49-F238E27FC236}">
              <a16:creationId xmlns:a16="http://schemas.microsoft.com/office/drawing/2014/main" id="{00000000-0008-0000-0C00-0000A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2" name="Text Box 25">
          <a:extLst>
            <a:ext uri="{FF2B5EF4-FFF2-40B4-BE49-F238E27FC236}">
              <a16:creationId xmlns:a16="http://schemas.microsoft.com/office/drawing/2014/main" id="{00000000-0008-0000-0C00-0000A8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3" name="Text Box 48">
          <a:extLst>
            <a:ext uri="{FF2B5EF4-FFF2-40B4-BE49-F238E27FC236}">
              <a16:creationId xmlns:a16="http://schemas.microsoft.com/office/drawing/2014/main" id="{00000000-0008-0000-0C00-0000A9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4" name="Text Box 93">
          <a:extLst>
            <a:ext uri="{FF2B5EF4-FFF2-40B4-BE49-F238E27FC236}">
              <a16:creationId xmlns:a16="http://schemas.microsoft.com/office/drawing/2014/main" id="{00000000-0008-0000-0C00-0000AA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5" name="Text Box 94">
          <a:extLst>
            <a:ext uri="{FF2B5EF4-FFF2-40B4-BE49-F238E27FC236}">
              <a16:creationId xmlns:a16="http://schemas.microsoft.com/office/drawing/2014/main" id="{00000000-0008-0000-0C00-0000AB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196" name="Text Box 1">
          <a:extLst>
            <a:ext uri="{FF2B5EF4-FFF2-40B4-BE49-F238E27FC236}">
              <a16:creationId xmlns:a16="http://schemas.microsoft.com/office/drawing/2014/main" id="{00000000-0008-0000-0C00-0000AC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197" name="Text Box 118">
          <a:extLst>
            <a:ext uri="{FF2B5EF4-FFF2-40B4-BE49-F238E27FC236}">
              <a16:creationId xmlns:a16="http://schemas.microsoft.com/office/drawing/2014/main" id="{00000000-0008-0000-0C00-0000AD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198" name="Text Box 1">
          <a:extLst>
            <a:ext uri="{FF2B5EF4-FFF2-40B4-BE49-F238E27FC236}">
              <a16:creationId xmlns:a16="http://schemas.microsoft.com/office/drawing/2014/main" id="{00000000-0008-0000-0C00-0000AE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199" name="Text Box 118">
          <a:extLst>
            <a:ext uri="{FF2B5EF4-FFF2-40B4-BE49-F238E27FC236}">
              <a16:creationId xmlns:a16="http://schemas.microsoft.com/office/drawing/2014/main" id="{00000000-0008-0000-0C00-0000AF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200" name="Text Box 1">
          <a:extLst>
            <a:ext uri="{FF2B5EF4-FFF2-40B4-BE49-F238E27FC236}">
              <a16:creationId xmlns:a16="http://schemas.microsoft.com/office/drawing/2014/main" id="{00000000-0008-0000-0C00-0000B0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201" name="Text Box 118">
          <a:extLst>
            <a:ext uri="{FF2B5EF4-FFF2-40B4-BE49-F238E27FC236}">
              <a16:creationId xmlns:a16="http://schemas.microsoft.com/office/drawing/2014/main" id="{00000000-0008-0000-0C00-0000B1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202" name="Text Box 1">
          <a:extLst>
            <a:ext uri="{FF2B5EF4-FFF2-40B4-BE49-F238E27FC236}">
              <a16:creationId xmlns:a16="http://schemas.microsoft.com/office/drawing/2014/main" id="{00000000-0008-0000-0C00-0000B204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203" name="Text Box 118">
          <a:extLst>
            <a:ext uri="{FF2B5EF4-FFF2-40B4-BE49-F238E27FC236}">
              <a16:creationId xmlns:a16="http://schemas.microsoft.com/office/drawing/2014/main" id="{00000000-0008-0000-0C00-0000B304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4" name="Text Box 3">
          <a:extLst>
            <a:ext uri="{FF2B5EF4-FFF2-40B4-BE49-F238E27FC236}">
              <a16:creationId xmlns:a16="http://schemas.microsoft.com/office/drawing/2014/main" id="{00000000-0008-0000-0C00-0000B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5" name="Text Box 4">
          <a:extLst>
            <a:ext uri="{FF2B5EF4-FFF2-40B4-BE49-F238E27FC236}">
              <a16:creationId xmlns:a16="http://schemas.microsoft.com/office/drawing/2014/main" id="{00000000-0008-0000-0C00-0000B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6" name="Text Box 5">
          <a:extLst>
            <a:ext uri="{FF2B5EF4-FFF2-40B4-BE49-F238E27FC236}">
              <a16:creationId xmlns:a16="http://schemas.microsoft.com/office/drawing/2014/main" id="{00000000-0008-0000-0C00-0000B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7" name="Text Box 6">
          <a:extLst>
            <a:ext uri="{FF2B5EF4-FFF2-40B4-BE49-F238E27FC236}">
              <a16:creationId xmlns:a16="http://schemas.microsoft.com/office/drawing/2014/main" id="{00000000-0008-0000-0C00-0000B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8" name="Text Box 7">
          <a:extLst>
            <a:ext uri="{FF2B5EF4-FFF2-40B4-BE49-F238E27FC236}">
              <a16:creationId xmlns:a16="http://schemas.microsoft.com/office/drawing/2014/main" id="{00000000-0008-0000-0C00-0000B8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9" name="Text Box 8">
          <a:extLst>
            <a:ext uri="{FF2B5EF4-FFF2-40B4-BE49-F238E27FC236}">
              <a16:creationId xmlns:a16="http://schemas.microsoft.com/office/drawing/2014/main" id="{00000000-0008-0000-0C00-0000B9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0" name="Text Box 9">
          <a:extLst>
            <a:ext uri="{FF2B5EF4-FFF2-40B4-BE49-F238E27FC236}">
              <a16:creationId xmlns:a16="http://schemas.microsoft.com/office/drawing/2014/main" id="{00000000-0008-0000-0C00-0000BA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1" name="Text Box 10">
          <a:extLst>
            <a:ext uri="{FF2B5EF4-FFF2-40B4-BE49-F238E27FC236}">
              <a16:creationId xmlns:a16="http://schemas.microsoft.com/office/drawing/2014/main" id="{00000000-0008-0000-0C00-0000BB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2" name="Text Box 11">
          <a:extLst>
            <a:ext uri="{FF2B5EF4-FFF2-40B4-BE49-F238E27FC236}">
              <a16:creationId xmlns:a16="http://schemas.microsoft.com/office/drawing/2014/main" id="{00000000-0008-0000-0C00-0000BC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3" name="Text Box 12">
          <a:extLst>
            <a:ext uri="{FF2B5EF4-FFF2-40B4-BE49-F238E27FC236}">
              <a16:creationId xmlns:a16="http://schemas.microsoft.com/office/drawing/2014/main" id="{00000000-0008-0000-0C00-0000BD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4" name="Text Box 13">
          <a:extLst>
            <a:ext uri="{FF2B5EF4-FFF2-40B4-BE49-F238E27FC236}">
              <a16:creationId xmlns:a16="http://schemas.microsoft.com/office/drawing/2014/main" id="{00000000-0008-0000-0C00-0000BE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5" name="Text Box 14">
          <a:extLst>
            <a:ext uri="{FF2B5EF4-FFF2-40B4-BE49-F238E27FC236}">
              <a16:creationId xmlns:a16="http://schemas.microsoft.com/office/drawing/2014/main" id="{00000000-0008-0000-0C00-0000BF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6" name="Text Box 15">
          <a:extLst>
            <a:ext uri="{FF2B5EF4-FFF2-40B4-BE49-F238E27FC236}">
              <a16:creationId xmlns:a16="http://schemas.microsoft.com/office/drawing/2014/main" id="{00000000-0008-0000-0C00-0000C0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7" name="Text Box 16">
          <a:extLst>
            <a:ext uri="{FF2B5EF4-FFF2-40B4-BE49-F238E27FC236}">
              <a16:creationId xmlns:a16="http://schemas.microsoft.com/office/drawing/2014/main" id="{00000000-0008-0000-0C00-0000C1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8" name="Text Box 17">
          <a:extLst>
            <a:ext uri="{FF2B5EF4-FFF2-40B4-BE49-F238E27FC236}">
              <a16:creationId xmlns:a16="http://schemas.microsoft.com/office/drawing/2014/main" id="{00000000-0008-0000-0C00-0000C2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9" name="Text Box 18">
          <a:extLst>
            <a:ext uri="{FF2B5EF4-FFF2-40B4-BE49-F238E27FC236}">
              <a16:creationId xmlns:a16="http://schemas.microsoft.com/office/drawing/2014/main" id="{00000000-0008-0000-0C00-0000C3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0" name="Text Box 19">
          <a:extLst>
            <a:ext uri="{FF2B5EF4-FFF2-40B4-BE49-F238E27FC236}">
              <a16:creationId xmlns:a16="http://schemas.microsoft.com/office/drawing/2014/main" id="{00000000-0008-0000-0C00-0000C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1" name="Text Box 20">
          <a:extLst>
            <a:ext uri="{FF2B5EF4-FFF2-40B4-BE49-F238E27FC236}">
              <a16:creationId xmlns:a16="http://schemas.microsoft.com/office/drawing/2014/main" id="{00000000-0008-0000-0C00-0000C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2" name="Text Box 21">
          <a:extLst>
            <a:ext uri="{FF2B5EF4-FFF2-40B4-BE49-F238E27FC236}">
              <a16:creationId xmlns:a16="http://schemas.microsoft.com/office/drawing/2014/main" id="{00000000-0008-0000-0C00-0000C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3" name="Text Box 22">
          <a:extLst>
            <a:ext uri="{FF2B5EF4-FFF2-40B4-BE49-F238E27FC236}">
              <a16:creationId xmlns:a16="http://schemas.microsoft.com/office/drawing/2014/main" id="{00000000-0008-0000-0C00-0000C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4" name="Text Box 23">
          <a:extLst>
            <a:ext uri="{FF2B5EF4-FFF2-40B4-BE49-F238E27FC236}">
              <a16:creationId xmlns:a16="http://schemas.microsoft.com/office/drawing/2014/main" id="{00000000-0008-0000-0C00-0000C8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5" name="Text Box 24">
          <a:extLst>
            <a:ext uri="{FF2B5EF4-FFF2-40B4-BE49-F238E27FC236}">
              <a16:creationId xmlns:a16="http://schemas.microsoft.com/office/drawing/2014/main" id="{00000000-0008-0000-0C00-0000C9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6" name="Text Box 25">
          <a:extLst>
            <a:ext uri="{FF2B5EF4-FFF2-40B4-BE49-F238E27FC236}">
              <a16:creationId xmlns:a16="http://schemas.microsoft.com/office/drawing/2014/main" id="{00000000-0008-0000-0C00-0000CA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7" name="Text Box 48">
          <a:extLst>
            <a:ext uri="{FF2B5EF4-FFF2-40B4-BE49-F238E27FC236}">
              <a16:creationId xmlns:a16="http://schemas.microsoft.com/office/drawing/2014/main" id="{00000000-0008-0000-0C00-0000CB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8" name="Text Box 93">
          <a:extLst>
            <a:ext uri="{FF2B5EF4-FFF2-40B4-BE49-F238E27FC236}">
              <a16:creationId xmlns:a16="http://schemas.microsoft.com/office/drawing/2014/main" id="{00000000-0008-0000-0C00-0000CC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9" name="Text Box 94">
          <a:extLst>
            <a:ext uri="{FF2B5EF4-FFF2-40B4-BE49-F238E27FC236}">
              <a16:creationId xmlns:a16="http://schemas.microsoft.com/office/drawing/2014/main" id="{00000000-0008-0000-0C00-0000CD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0" name="Text Box 3">
          <a:extLst>
            <a:ext uri="{FF2B5EF4-FFF2-40B4-BE49-F238E27FC236}">
              <a16:creationId xmlns:a16="http://schemas.microsoft.com/office/drawing/2014/main" id="{00000000-0008-0000-0C00-0000CE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1" name="Text Box 4">
          <a:extLst>
            <a:ext uri="{FF2B5EF4-FFF2-40B4-BE49-F238E27FC236}">
              <a16:creationId xmlns:a16="http://schemas.microsoft.com/office/drawing/2014/main" id="{00000000-0008-0000-0C00-0000CF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2" name="Text Box 5">
          <a:extLst>
            <a:ext uri="{FF2B5EF4-FFF2-40B4-BE49-F238E27FC236}">
              <a16:creationId xmlns:a16="http://schemas.microsoft.com/office/drawing/2014/main" id="{00000000-0008-0000-0C00-0000D0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3" name="Text Box 6">
          <a:extLst>
            <a:ext uri="{FF2B5EF4-FFF2-40B4-BE49-F238E27FC236}">
              <a16:creationId xmlns:a16="http://schemas.microsoft.com/office/drawing/2014/main" id="{00000000-0008-0000-0C00-0000D1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4" name="Text Box 7">
          <a:extLst>
            <a:ext uri="{FF2B5EF4-FFF2-40B4-BE49-F238E27FC236}">
              <a16:creationId xmlns:a16="http://schemas.microsoft.com/office/drawing/2014/main" id="{00000000-0008-0000-0C00-0000D2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5" name="Text Box 8">
          <a:extLst>
            <a:ext uri="{FF2B5EF4-FFF2-40B4-BE49-F238E27FC236}">
              <a16:creationId xmlns:a16="http://schemas.microsoft.com/office/drawing/2014/main" id="{00000000-0008-0000-0C00-0000D3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6" name="Text Box 9">
          <a:extLst>
            <a:ext uri="{FF2B5EF4-FFF2-40B4-BE49-F238E27FC236}">
              <a16:creationId xmlns:a16="http://schemas.microsoft.com/office/drawing/2014/main" id="{00000000-0008-0000-0C00-0000D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7" name="Text Box 10">
          <a:extLst>
            <a:ext uri="{FF2B5EF4-FFF2-40B4-BE49-F238E27FC236}">
              <a16:creationId xmlns:a16="http://schemas.microsoft.com/office/drawing/2014/main" id="{00000000-0008-0000-0C00-0000D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8" name="Text Box 11">
          <a:extLst>
            <a:ext uri="{FF2B5EF4-FFF2-40B4-BE49-F238E27FC236}">
              <a16:creationId xmlns:a16="http://schemas.microsoft.com/office/drawing/2014/main" id="{00000000-0008-0000-0C00-0000D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9" name="Text Box 12">
          <a:extLst>
            <a:ext uri="{FF2B5EF4-FFF2-40B4-BE49-F238E27FC236}">
              <a16:creationId xmlns:a16="http://schemas.microsoft.com/office/drawing/2014/main" id="{00000000-0008-0000-0C00-0000D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0" name="Text Box 13">
          <a:extLst>
            <a:ext uri="{FF2B5EF4-FFF2-40B4-BE49-F238E27FC236}">
              <a16:creationId xmlns:a16="http://schemas.microsoft.com/office/drawing/2014/main" id="{00000000-0008-0000-0C00-0000D8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1" name="Text Box 14">
          <a:extLst>
            <a:ext uri="{FF2B5EF4-FFF2-40B4-BE49-F238E27FC236}">
              <a16:creationId xmlns:a16="http://schemas.microsoft.com/office/drawing/2014/main" id="{00000000-0008-0000-0C00-0000D9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2" name="Text Box 15">
          <a:extLst>
            <a:ext uri="{FF2B5EF4-FFF2-40B4-BE49-F238E27FC236}">
              <a16:creationId xmlns:a16="http://schemas.microsoft.com/office/drawing/2014/main" id="{00000000-0008-0000-0C00-0000DA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3" name="Text Box 16">
          <a:extLst>
            <a:ext uri="{FF2B5EF4-FFF2-40B4-BE49-F238E27FC236}">
              <a16:creationId xmlns:a16="http://schemas.microsoft.com/office/drawing/2014/main" id="{00000000-0008-0000-0C00-0000DB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4" name="Text Box 17">
          <a:extLst>
            <a:ext uri="{FF2B5EF4-FFF2-40B4-BE49-F238E27FC236}">
              <a16:creationId xmlns:a16="http://schemas.microsoft.com/office/drawing/2014/main" id="{00000000-0008-0000-0C00-0000DC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5" name="Text Box 18">
          <a:extLst>
            <a:ext uri="{FF2B5EF4-FFF2-40B4-BE49-F238E27FC236}">
              <a16:creationId xmlns:a16="http://schemas.microsoft.com/office/drawing/2014/main" id="{00000000-0008-0000-0C00-0000DD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6" name="Text Box 19">
          <a:extLst>
            <a:ext uri="{FF2B5EF4-FFF2-40B4-BE49-F238E27FC236}">
              <a16:creationId xmlns:a16="http://schemas.microsoft.com/office/drawing/2014/main" id="{00000000-0008-0000-0C00-0000DE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7" name="Text Box 20">
          <a:extLst>
            <a:ext uri="{FF2B5EF4-FFF2-40B4-BE49-F238E27FC236}">
              <a16:creationId xmlns:a16="http://schemas.microsoft.com/office/drawing/2014/main" id="{00000000-0008-0000-0C00-0000DF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8" name="Text Box 21">
          <a:extLst>
            <a:ext uri="{FF2B5EF4-FFF2-40B4-BE49-F238E27FC236}">
              <a16:creationId xmlns:a16="http://schemas.microsoft.com/office/drawing/2014/main" id="{00000000-0008-0000-0C00-0000E0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9" name="Text Box 22">
          <a:extLst>
            <a:ext uri="{FF2B5EF4-FFF2-40B4-BE49-F238E27FC236}">
              <a16:creationId xmlns:a16="http://schemas.microsoft.com/office/drawing/2014/main" id="{00000000-0008-0000-0C00-0000E1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0" name="Text Box 23">
          <a:extLst>
            <a:ext uri="{FF2B5EF4-FFF2-40B4-BE49-F238E27FC236}">
              <a16:creationId xmlns:a16="http://schemas.microsoft.com/office/drawing/2014/main" id="{00000000-0008-0000-0C00-0000E2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1" name="Text Box 24">
          <a:extLst>
            <a:ext uri="{FF2B5EF4-FFF2-40B4-BE49-F238E27FC236}">
              <a16:creationId xmlns:a16="http://schemas.microsoft.com/office/drawing/2014/main" id="{00000000-0008-0000-0C00-0000E3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2" name="Text Box 25">
          <a:extLst>
            <a:ext uri="{FF2B5EF4-FFF2-40B4-BE49-F238E27FC236}">
              <a16:creationId xmlns:a16="http://schemas.microsoft.com/office/drawing/2014/main" id="{00000000-0008-0000-0C00-0000E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3" name="Text Box 48">
          <a:extLst>
            <a:ext uri="{FF2B5EF4-FFF2-40B4-BE49-F238E27FC236}">
              <a16:creationId xmlns:a16="http://schemas.microsoft.com/office/drawing/2014/main" id="{00000000-0008-0000-0C00-0000E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4" name="Text Box 93">
          <a:extLst>
            <a:ext uri="{FF2B5EF4-FFF2-40B4-BE49-F238E27FC236}">
              <a16:creationId xmlns:a16="http://schemas.microsoft.com/office/drawing/2014/main" id="{00000000-0008-0000-0C00-0000E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5" name="Text Box 94">
          <a:extLst>
            <a:ext uri="{FF2B5EF4-FFF2-40B4-BE49-F238E27FC236}">
              <a16:creationId xmlns:a16="http://schemas.microsoft.com/office/drawing/2014/main" id="{00000000-0008-0000-0C00-0000E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256" name="Text Box 1">
          <a:extLst>
            <a:ext uri="{FF2B5EF4-FFF2-40B4-BE49-F238E27FC236}">
              <a16:creationId xmlns:a16="http://schemas.microsoft.com/office/drawing/2014/main" id="{00000000-0008-0000-0C00-0000E804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257" name="Text Box 118">
          <a:extLst>
            <a:ext uri="{FF2B5EF4-FFF2-40B4-BE49-F238E27FC236}">
              <a16:creationId xmlns:a16="http://schemas.microsoft.com/office/drawing/2014/main" id="{00000000-0008-0000-0C00-0000E904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58" name="Text Box 3">
          <a:extLst>
            <a:ext uri="{FF2B5EF4-FFF2-40B4-BE49-F238E27FC236}">
              <a16:creationId xmlns:a16="http://schemas.microsoft.com/office/drawing/2014/main" id="{00000000-0008-0000-0C00-0000EA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59" name="Text Box 4">
          <a:extLst>
            <a:ext uri="{FF2B5EF4-FFF2-40B4-BE49-F238E27FC236}">
              <a16:creationId xmlns:a16="http://schemas.microsoft.com/office/drawing/2014/main" id="{00000000-0008-0000-0C00-0000EB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0" name="Text Box 5">
          <a:extLst>
            <a:ext uri="{FF2B5EF4-FFF2-40B4-BE49-F238E27FC236}">
              <a16:creationId xmlns:a16="http://schemas.microsoft.com/office/drawing/2014/main" id="{00000000-0008-0000-0C00-0000EC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1" name="Text Box 6">
          <a:extLst>
            <a:ext uri="{FF2B5EF4-FFF2-40B4-BE49-F238E27FC236}">
              <a16:creationId xmlns:a16="http://schemas.microsoft.com/office/drawing/2014/main" id="{00000000-0008-0000-0C00-0000ED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2" name="Text Box 7">
          <a:extLst>
            <a:ext uri="{FF2B5EF4-FFF2-40B4-BE49-F238E27FC236}">
              <a16:creationId xmlns:a16="http://schemas.microsoft.com/office/drawing/2014/main" id="{00000000-0008-0000-0C00-0000EE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3" name="Text Box 8">
          <a:extLst>
            <a:ext uri="{FF2B5EF4-FFF2-40B4-BE49-F238E27FC236}">
              <a16:creationId xmlns:a16="http://schemas.microsoft.com/office/drawing/2014/main" id="{00000000-0008-0000-0C00-0000EF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4" name="Text Box 9">
          <a:extLst>
            <a:ext uri="{FF2B5EF4-FFF2-40B4-BE49-F238E27FC236}">
              <a16:creationId xmlns:a16="http://schemas.microsoft.com/office/drawing/2014/main" id="{00000000-0008-0000-0C00-0000F0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5" name="Text Box 10">
          <a:extLst>
            <a:ext uri="{FF2B5EF4-FFF2-40B4-BE49-F238E27FC236}">
              <a16:creationId xmlns:a16="http://schemas.microsoft.com/office/drawing/2014/main" id="{00000000-0008-0000-0C00-0000F1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6" name="Text Box 11">
          <a:extLst>
            <a:ext uri="{FF2B5EF4-FFF2-40B4-BE49-F238E27FC236}">
              <a16:creationId xmlns:a16="http://schemas.microsoft.com/office/drawing/2014/main" id="{00000000-0008-0000-0C00-0000F2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7" name="Text Box 12">
          <a:extLst>
            <a:ext uri="{FF2B5EF4-FFF2-40B4-BE49-F238E27FC236}">
              <a16:creationId xmlns:a16="http://schemas.microsoft.com/office/drawing/2014/main" id="{00000000-0008-0000-0C00-0000F3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8" name="Text Box 13">
          <a:extLst>
            <a:ext uri="{FF2B5EF4-FFF2-40B4-BE49-F238E27FC236}">
              <a16:creationId xmlns:a16="http://schemas.microsoft.com/office/drawing/2014/main" id="{00000000-0008-0000-0C00-0000F4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9" name="Text Box 14">
          <a:extLst>
            <a:ext uri="{FF2B5EF4-FFF2-40B4-BE49-F238E27FC236}">
              <a16:creationId xmlns:a16="http://schemas.microsoft.com/office/drawing/2014/main" id="{00000000-0008-0000-0C00-0000F5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0" name="Text Box 15">
          <a:extLst>
            <a:ext uri="{FF2B5EF4-FFF2-40B4-BE49-F238E27FC236}">
              <a16:creationId xmlns:a16="http://schemas.microsoft.com/office/drawing/2014/main" id="{00000000-0008-0000-0C00-0000F6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1" name="Text Box 16">
          <a:extLst>
            <a:ext uri="{FF2B5EF4-FFF2-40B4-BE49-F238E27FC236}">
              <a16:creationId xmlns:a16="http://schemas.microsoft.com/office/drawing/2014/main" id="{00000000-0008-0000-0C00-0000F7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2" name="Text Box 17">
          <a:extLst>
            <a:ext uri="{FF2B5EF4-FFF2-40B4-BE49-F238E27FC236}">
              <a16:creationId xmlns:a16="http://schemas.microsoft.com/office/drawing/2014/main" id="{00000000-0008-0000-0C00-0000F8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3" name="Text Box 18">
          <a:extLst>
            <a:ext uri="{FF2B5EF4-FFF2-40B4-BE49-F238E27FC236}">
              <a16:creationId xmlns:a16="http://schemas.microsoft.com/office/drawing/2014/main" id="{00000000-0008-0000-0C00-0000F9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4" name="Text Box 19">
          <a:extLst>
            <a:ext uri="{FF2B5EF4-FFF2-40B4-BE49-F238E27FC236}">
              <a16:creationId xmlns:a16="http://schemas.microsoft.com/office/drawing/2014/main" id="{00000000-0008-0000-0C00-0000FA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5" name="Text Box 20">
          <a:extLst>
            <a:ext uri="{FF2B5EF4-FFF2-40B4-BE49-F238E27FC236}">
              <a16:creationId xmlns:a16="http://schemas.microsoft.com/office/drawing/2014/main" id="{00000000-0008-0000-0C00-0000FB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6" name="Text Box 21">
          <a:extLst>
            <a:ext uri="{FF2B5EF4-FFF2-40B4-BE49-F238E27FC236}">
              <a16:creationId xmlns:a16="http://schemas.microsoft.com/office/drawing/2014/main" id="{00000000-0008-0000-0C00-0000FC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7" name="Text Box 22">
          <a:extLst>
            <a:ext uri="{FF2B5EF4-FFF2-40B4-BE49-F238E27FC236}">
              <a16:creationId xmlns:a16="http://schemas.microsoft.com/office/drawing/2014/main" id="{00000000-0008-0000-0C00-0000FD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8" name="Text Box 23">
          <a:extLst>
            <a:ext uri="{FF2B5EF4-FFF2-40B4-BE49-F238E27FC236}">
              <a16:creationId xmlns:a16="http://schemas.microsoft.com/office/drawing/2014/main" id="{00000000-0008-0000-0C00-0000FE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9" name="Text Box 24">
          <a:extLst>
            <a:ext uri="{FF2B5EF4-FFF2-40B4-BE49-F238E27FC236}">
              <a16:creationId xmlns:a16="http://schemas.microsoft.com/office/drawing/2014/main" id="{00000000-0008-0000-0C00-0000FF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80" name="Text Box 25">
          <a:extLst>
            <a:ext uri="{FF2B5EF4-FFF2-40B4-BE49-F238E27FC236}">
              <a16:creationId xmlns:a16="http://schemas.microsoft.com/office/drawing/2014/main" id="{00000000-0008-0000-0C00-00000005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81" name="Text Box 48">
          <a:extLst>
            <a:ext uri="{FF2B5EF4-FFF2-40B4-BE49-F238E27FC236}">
              <a16:creationId xmlns:a16="http://schemas.microsoft.com/office/drawing/2014/main" id="{00000000-0008-0000-0C00-00000105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82" name="Text Box 93">
          <a:extLst>
            <a:ext uri="{FF2B5EF4-FFF2-40B4-BE49-F238E27FC236}">
              <a16:creationId xmlns:a16="http://schemas.microsoft.com/office/drawing/2014/main" id="{00000000-0008-0000-0C00-00000205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83" name="Text Box 94">
          <a:extLst>
            <a:ext uri="{FF2B5EF4-FFF2-40B4-BE49-F238E27FC236}">
              <a16:creationId xmlns:a16="http://schemas.microsoft.com/office/drawing/2014/main" id="{00000000-0008-0000-0C00-00000305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4" name="Text Box 3">
          <a:extLst>
            <a:ext uri="{FF2B5EF4-FFF2-40B4-BE49-F238E27FC236}">
              <a16:creationId xmlns:a16="http://schemas.microsoft.com/office/drawing/2014/main" id="{00000000-0008-0000-0C00-000004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5" name="Text Box 4">
          <a:extLst>
            <a:ext uri="{FF2B5EF4-FFF2-40B4-BE49-F238E27FC236}">
              <a16:creationId xmlns:a16="http://schemas.microsoft.com/office/drawing/2014/main" id="{00000000-0008-0000-0C00-000005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6" name="Text Box 5">
          <a:extLst>
            <a:ext uri="{FF2B5EF4-FFF2-40B4-BE49-F238E27FC236}">
              <a16:creationId xmlns:a16="http://schemas.microsoft.com/office/drawing/2014/main" id="{00000000-0008-0000-0C00-000006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7" name="Text Box 6">
          <a:extLst>
            <a:ext uri="{FF2B5EF4-FFF2-40B4-BE49-F238E27FC236}">
              <a16:creationId xmlns:a16="http://schemas.microsoft.com/office/drawing/2014/main" id="{00000000-0008-0000-0C00-000007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8" name="Text Box 7">
          <a:extLst>
            <a:ext uri="{FF2B5EF4-FFF2-40B4-BE49-F238E27FC236}">
              <a16:creationId xmlns:a16="http://schemas.microsoft.com/office/drawing/2014/main" id="{00000000-0008-0000-0C00-000008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9" name="Text Box 8">
          <a:extLst>
            <a:ext uri="{FF2B5EF4-FFF2-40B4-BE49-F238E27FC236}">
              <a16:creationId xmlns:a16="http://schemas.microsoft.com/office/drawing/2014/main" id="{00000000-0008-0000-0C00-000009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0" name="Text Box 9">
          <a:extLst>
            <a:ext uri="{FF2B5EF4-FFF2-40B4-BE49-F238E27FC236}">
              <a16:creationId xmlns:a16="http://schemas.microsoft.com/office/drawing/2014/main" id="{00000000-0008-0000-0C00-00000A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1" name="Text Box 10">
          <a:extLst>
            <a:ext uri="{FF2B5EF4-FFF2-40B4-BE49-F238E27FC236}">
              <a16:creationId xmlns:a16="http://schemas.microsoft.com/office/drawing/2014/main" id="{00000000-0008-0000-0C00-00000B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2" name="Text Box 11">
          <a:extLst>
            <a:ext uri="{FF2B5EF4-FFF2-40B4-BE49-F238E27FC236}">
              <a16:creationId xmlns:a16="http://schemas.microsoft.com/office/drawing/2014/main" id="{00000000-0008-0000-0C00-00000C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3" name="Text Box 12">
          <a:extLst>
            <a:ext uri="{FF2B5EF4-FFF2-40B4-BE49-F238E27FC236}">
              <a16:creationId xmlns:a16="http://schemas.microsoft.com/office/drawing/2014/main" id="{00000000-0008-0000-0C00-00000D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4" name="Text Box 13">
          <a:extLst>
            <a:ext uri="{FF2B5EF4-FFF2-40B4-BE49-F238E27FC236}">
              <a16:creationId xmlns:a16="http://schemas.microsoft.com/office/drawing/2014/main" id="{00000000-0008-0000-0C00-00000E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5" name="Text Box 14">
          <a:extLst>
            <a:ext uri="{FF2B5EF4-FFF2-40B4-BE49-F238E27FC236}">
              <a16:creationId xmlns:a16="http://schemas.microsoft.com/office/drawing/2014/main" id="{00000000-0008-0000-0C00-00000F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6" name="Text Box 15">
          <a:extLst>
            <a:ext uri="{FF2B5EF4-FFF2-40B4-BE49-F238E27FC236}">
              <a16:creationId xmlns:a16="http://schemas.microsoft.com/office/drawing/2014/main" id="{00000000-0008-0000-0C00-000010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7" name="Text Box 16">
          <a:extLst>
            <a:ext uri="{FF2B5EF4-FFF2-40B4-BE49-F238E27FC236}">
              <a16:creationId xmlns:a16="http://schemas.microsoft.com/office/drawing/2014/main" id="{00000000-0008-0000-0C00-000011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8" name="Text Box 17">
          <a:extLst>
            <a:ext uri="{FF2B5EF4-FFF2-40B4-BE49-F238E27FC236}">
              <a16:creationId xmlns:a16="http://schemas.microsoft.com/office/drawing/2014/main" id="{00000000-0008-0000-0C00-000012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9" name="Text Box 18">
          <a:extLst>
            <a:ext uri="{FF2B5EF4-FFF2-40B4-BE49-F238E27FC236}">
              <a16:creationId xmlns:a16="http://schemas.microsoft.com/office/drawing/2014/main" id="{00000000-0008-0000-0C00-000013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0" name="Text Box 19">
          <a:extLst>
            <a:ext uri="{FF2B5EF4-FFF2-40B4-BE49-F238E27FC236}">
              <a16:creationId xmlns:a16="http://schemas.microsoft.com/office/drawing/2014/main" id="{00000000-0008-0000-0C00-000014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1" name="Text Box 20">
          <a:extLst>
            <a:ext uri="{FF2B5EF4-FFF2-40B4-BE49-F238E27FC236}">
              <a16:creationId xmlns:a16="http://schemas.microsoft.com/office/drawing/2014/main" id="{00000000-0008-0000-0C00-000015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2" name="Text Box 21">
          <a:extLst>
            <a:ext uri="{FF2B5EF4-FFF2-40B4-BE49-F238E27FC236}">
              <a16:creationId xmlns:a16="http://schemas.microsoft.com/office/drawing/2014/main" id="{00000000-0008-0000-0C00-000016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3" name="Text Box 22">
          <a:extLst>
            <a:ext uri="{FF2B5EF4-FFF2-40B4-BE49-F238E27FC236}">
              <a16:creationId xmlns:a16="http://schemas.microsoft.com/office/drawing/2014/main" id="{00000000-0008-0000-0C00-000017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4" name="Text Box 23">
          <a:extLst>
            <a:ext uri="{FF2B5EF4-FFF2-40B4-BE49-F238E27FC236}">
              <a16:creationId xmlns:a16="http://schemas.microsoft.com/office/drawing/2014/main" id="{00000000-0008-0000-0C00-000018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5" name="Text Box 24">
          <a:extLst>
            <a:ext uri="{FF2B5EF4-FFF2-40B4-BE49-F238E27FC236}">
              <a16:creationId xmlns:a16="http://schemas.microsoft.com/office/drawing/2014/main" id="{00000000-0008-0000-0C00-000019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6" name="Text Box 25">
          <a:extLst>
            <a:ext uri="{FF2B5EF4-FFF2-40B4-BE49-F238E27FC236}">
              <a16:creationId xmlns:a16="http://schemas.microsoft.com/office/drawing/2014/main" id="{00000000-0008-0000-0C00-00001A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7" name="Text Box 48">
          <a:extLst>
            <a:ext uri="{FF2B5EF4-FFF2-40B4-BE49-F238E27FC236}">
              <a16:creationId xmlns:a16="http://schemas.microsoft.com/office/drawing/2014/main" id="{00000000-0008-0000-0C00-00001B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8" name="Text Box 93">
          <a:extLst>
            <a:ext uri="{FF2B5EF4-FFF2-40B4-BE49-F238E27FC236}">
              <a16:creationId xmlns:a16="http://schemas.microsoft.com/office/drawing/2014/main" id="{00000000-0008-0000-0C00-00001C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9" name="Text Box 94">
          <a:extLst>
            <a:ext uri="{FF2B5EF4-FFF2-40B4-BE49-F238E27FC236}">
              <a16:creationId xmlns:a16="http://schemas.microsoft.com/office/drawing/2014/main" id="{00000000-0008-0000-0C00-00001D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0" name="Text Box 1">
          <a:extLst>
            <a:ext uri="{FF2B5EF4-FFF2-40B4-BE49-F238E27FC236}">
              <a16:creationId xmlns:a16="http://schemas.microsoft.com/office/drawing/2014/main" id="{00000000-0008-0000-0C00-00001E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1" name="Text Box 118">
          <a:extLst>
            <a:ext uri="{FF2B5EF4-FFF2-40B4-BE49-F238E27FC236}">
              <a16:creationId xmlns:a16="http://schemas.microsoft.com/office/drawing/2014/main" id="{00000000-0008-0000-0C00-00001F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2" name="Text Box 1">
          <a:extLst>
            <a:ext uri="{FF2B5EF4-FFF2-40B4-BE49-F238E27FC236}">
              <a16:creationId xmlns:a16="http://schemas.microsoft.com/office/drawing/2014/main" id="{00000000-0008-0000-0C00-000020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3" name="Text Box 118">
          <a:extLst>
            <a:ext uri="{FF2B5EF4-FFF2-40B4-BE49-F238E27FC236}">
              <a16:creationId xmlns:a16="http://schemas.microsoft.com/office/drawing/2014/main" id="{00000000-0008-0000-0C00-000021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4" name="Text Box 1">
          <a:extLst>
            <a:ext uri="{FF2B5EF4-FFF2-40B4-BE49-F238E27FC236}">
              <a16:creationId xmlns:a16="http://schemas.microsoft.com/office/drawing/2014/main" id="{00000000-0008-0000-0C00-000022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5" name="Text Box 118">
          <a:extLst>
            <a:ext uri="{FF2B5EF4-FFF2-40B4-BE49-F238E27FC236}">
              <a16:creationId xmlns:a16="http://schemas.microsoft.com/office/drawing/2014/main" id="{00000000-0008-0000-0C00-000023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316" name="Text Box 1">
          <a:extLst>
            <a:ext uri="{FF2B5EF4-FFF2-40B4-BE49-F238E27FC236}">
              <a16:creationId xmlns:a16="http://schemas.microsoft.com/office/drawing/2014/main" id="{00000000-0008-0000-0C00-00002405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317" name="Text Box 118">
          <a:extLst>
            <a:ext uri="{FF2B5EF4-FFF2-40B4-BE49-F238E27FC236}">
              <a16:creationId xmlns:a16="http://schemas.microsoft.com/office/drawing/2014/main" id="{00000000-0008-0000-0C00-00002505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18" name="Text Box 3">
          <a:extLst>
            <a:ext uri="{FF2B5EF4-FFF2-40B4-BE49-F238E27FC236}">
              <a16:creationId xmlns:a16="http://schemas.microsoft.com/office/drawing/2014/main" id="{00000000-0008-0000-0C00-000026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19" name="Text Box 4">
          <a:extLst>
            <a:ext uri="{FF2B5EF4-FFF2-40B4-BE49-F238E27FC236}">
              <a16:creationId xmlns:a16="http://schemas.microsoft.com/office/drawing/2014/main" id="{00000000-0008-0000-0C00-000027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0" name="Text Box 5">
          <a:extLst>
            <a:ext uri="{FF2B5EF4-FFF2-40B4-BE49-F238E27FC236}">
              <a16:creationId xmlns:a16="http://schemas.microsoft.com/office/drawing/2014/main" id="{00000000-0008-0000-0C00-000028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1" name="Text Box 6">
          <a:extLst>
            <a:ext uri="{FF2B5EF4-FFF2-40B4-BE49-F238E27FC236}">
              <a16:creationId xmlns:a16="http://schemas.microsoft.com/office/drawing/2014/main" id="{00000000-0008-0000-0C00-000029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2" name="Text Box 7">
          <a:extLst>
            <a:ext uri="{FF2B5EF4-FFF2-40B4-BE49-F238E27FC236}">
              <a16:creationId xmlns:a16="http://schemas.microsoft.com/office/drawing/2014/main" id="{00000000-0008-0000-0C00-00002A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3" name="Text Box 8">
          <a:extLst>
            <a:ext uri="{FF2B5EF4-FFF2-40B4-BE49-F238E27FC236}">
              <a16:creationId xmlns:a16="http://schemas.microsoft.com/office/drawing/2014/main" id="{00000000-0008-0000-0C00-00002B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4" name="Text Box 9">
          <a:extLst>
            <a:ext uri="{FF2B5EF4-FFF2-40B4-BE49-F238E27FC236}">
              <a16:creationId xmlns:a16="http://schemas.microsoft.com/office/drawing/2014/main" id="{00000000-0008-0000-0C00-00002C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5" name="Text Box 10">
          <a:extLst>
            <a:ext uri="{FF2B5EF4-FFF2-40B4-BE49-F238E27FC236}">
              <a16:creationId xmlns:a16="http://schemas.microsoft.com/office/drawing/2014/main" id="{00000000-0008-0000-0C00-00002D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6" name="Text Box 11">
          <a:extLst>
            <a:ext uri="{FF2B5EF4-FFF2-40B4-BE49-F238E27FC236}">
              <a16:creationId xmlns:a16="http://schemas.microsoft.com/office/drawing/2014/main" id="{00000000-0008-0000-0C00-00002E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7" name="Text Box 12">
          <a:extLst>
            <a:ext uri="{FF2B5EF4-FFF2-40B4-BE49-F238E27FC236}">
              <a16:creationId xmlns:a16="http://schemas.microsoft.com/office/drawing/2014/main" id="{00000000-0008-0000-0C00-00002F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8" name="Text Box 13">
          <a:extLst>
            <a:ext uri="{FF2B5EF4-FFF2-40B4-BE49-F238E27FC236}">
              <a16:creationId xmlns:a16="http://schemas.microsoft.com/office/drawing/2014/main" id="{00000000-0008-0000-0C00-000030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9" name="Text Box 14">
          <a:extLst>
            <a:ext uri="{FF2B5EF4-FFF2-40B4-BE49-F238E27FC236}">
              <a16:creationId xmlns:a16="http://schemas.microsoft.com/office/drawing/2014/main" id="{00000000-0008-0000-0C00-000031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0" name="Text Box 15">
          <a:extLst>
            <a:ext uri="{FF2B5EF4-FFF2-40B4-BE49-F238E27FC236}">
              <a16:creationId xmlns:a16="http://schemas.microsoft.com/office/drawing/2014/main" id="{00000000-0008-0000-0C00-000032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1" name="Text Box 16">
          <a:extLst>
            <a:ext uri="{FF2B5EF4-FFF2-40B4-BE49-F238E27FC236}">
              <a16:creationId xmlns:a16="http://schemas.microsoft.com/office/drawing/2014/main" id="{00000000-0008-0000-0C00-000033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2" name="Text Box 17">
          <a:extLst>
            <a:ext uri="{FF2B5EF4-FFF2-40B4-BE49-F238E27FC236}">
              <a16:creationId xmlns:a16="http://schemas.microsoft.com/office/drawing/2014/main" id="{00000000-0008-0000-0C00-000034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3" name="Text Box 18">
          <a:extLst>
            <a:ext uri="{FF2B5EF4-FFF2-40B4-BE49-F238E27FC236}">
              <a16:creationId xmlns:a16="http://schemas.microsoft.com/office/drawing/2014/main" id="{00000000-0008-0000-0C00-000035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4" name="Text Box 19">
          <a:extLst>
            <a:ext uri="{FF2B5EF4-FFF2-40B4-BE49-F238E27FC236}">
              <a16:creationId xmlns:a16="http://schemas.microsoft.com/office/drawing/2014/main" id="{00000000-0008-0000-0C00-000036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5" name="Text Box 20">
          <a:extLst>
            <a:ext uri="{FF2B5EF4-FFF2-40B4-BE49-F238E27FC236}">
              <a16:creationId xmlns:a16="http://schemas.microsoft.com/office/drawing/2014/main" id="{00000000-0008-0000-0C00-000037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6" name="Text Box 21">
          <a:extLst>
            <a:ext uri="{FF2B5EF4-FFF2-40B4-BE49-F238E27FC236}">
              <a16:creationId xmlns:a16="http://schemas.microsoft.com/office/drawing/2014/main" id="{00000000-0008-0000-0C00-000038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7" name="Text Box 22">
          <a:extLst>
            <a:ext uri="{FF2B5EF4-FFF2-40B4-BE49-F238E27FC236}">
              <a16:creationId xmlns:a16="http://schemas.microsoft.com/office/drawing/2014/main" id="{00000000-0008-0000-0C00-000039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8" name="Text Box 23">
          <a:extLst>
            <a:ext uri="{FF2B5EF4-FFF2-40B4-BE49-F238E27FC236}">
              <a16:creationId xmlns:a16="http://schemas.microsoft.com/office/drawing/2014/main" id="{00000000-0008-0000-0C00-00003A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9" name="Text Box 24">
          <a:extLst>
            <a:ext uri="{FF2B5EF4-FFF2-40B4-BE49-F238E27FC236}">
              <a16:creationId xmlns:a16="http://schemas.microsoft.com/office/drawing/2014/main" id="{00000000-0008-0000-0C00-00003B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40" name="Text Box 25">
          <a:extLst>
            <a:ext uri="{FF2B5EF4-FFF2-40B4-BE49-F238E27FC236}">
              <a16:creationId xmlns:a16="http://schemas.microsoft.com/office/drawing/2014/main" id="{00000000-0008-0000-0C00-00003C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41" name="Text Box 48">
          <a:extLst>
            <a:ext uri="{FF2B5EF4-FFF2-40B4-BE49-F238E27FC236}">
              <a16:creationId xmlns:a16="http://schemas.microsoft.com/office/drawing/2014/main" id="{00000000-0008-0000-0C00-00003D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42" name="Text Box 93">
          <a:extLst>
            <a:ext uri="{FF2B5EF4-FFF2-40B4-BE49-F238E27FC236}">
              <a16:creationId xmlns:a16="http://schemas.microsoft.com/office/drawing/2014/main" id="{00000000-0008-0000-0C00-00003E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43" name="Text Box 94">
          <a:extLst>
            <a:ext uri="{FF2B5EF4-FFF2-40B4-BE49-F238E27FC236}">
              <a16:creationId xmlns:a16="http://schemas.microsoft.com/office/drawing/2014/main" id="{00000000-0008-0000-0C00-00003F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4" name="Text Box 3">
          <a:extLst>
            <a:ext uri="{FF2B5EF4-FFF2-40B4-BE49-F238E27FC236}">
              <a16:creationId xmlns:a16="http://schemas.microsoft.com/office/drawing/2014/main" id="{00000000-0008-0000-0C00-000040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5" name="Text Box 4">
          <a:extLst>
            <a:ext uri="{FF2B5EF4-FFF2-40B4-BE49-F238E27FC236}">
              <a16:creationId xmlns:a16="http://schemas.microsoft.com/office/drawing/2014/main" id="{00000000-0008-0000-0C00-000041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6" name="Text Box 5">
          <a:extLst>
            <a:ext uri="{FF2B5EF4-FFF2-40B4-BE49-F238E27FC236}">
              <a16:creationId xmlns:a16="http://schemas.microsoft.com/office/drawing/2014/main" id="{00000000-0008-0000-0C00-000042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7" name="Text Box 6">
          <a:extLst>
            <a:ext uri="{FF2B5EF4-FFF2-40B4-BE49-F238E27FC236}">
              <a16:creationId xmlns:a16="http://schemas.microsoft.com/office/drawing/2014/main" id="{00000000-0008-0000-0C00-000043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8" name="Text Box 7">
          <a:extLst>
            <a:ext uri="{FF2B5EF4-FFF2-40B4-BE49-F238E27FC236}">
              <a16:creationId xmlns:a16="http://schemas.microsoft.com/office/drawing/2014/main" id="{00000000-0008-0000-0C00-000044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9" name="Text Box 8">
          <a:extLst>
            <a:ext uri="{FF2B5EF4-FFF2-40B4-BE49-F238E27FC236}">
              <a16:creationId xmlns:a16="http://schemas.microsoft.com/office/drawing/2014/main" id="{00000000-0008-0000-0C00-000045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0" name="Text Box 9">
          <a:extLst>
            <a:ext uri="{FF2B5EF4-FFF2-40B4-BE49-F238E27FC236}">
              <a16:creationId xmlns:a16="http://schemas.microsoft.com/office/drawing/2014/main" id="{00000000-0008-0000-0C00-000046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1" name="Text Box 10">
          <a:extLst>
            <a:ext uri="{FF2B5EF4-FFF2-40B4-BE49-F238E27FC236}">
              <a16:creationId xmlns:a16="http://schemas.microsoft.com/office/drawing/2014/main" id="{00000000-0008-0000-0C00-000047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2" name="Text Box 11">
          <a:extLst>
            <a:ext uri="{FF2B5EF4-FFF2-40B4-BE49-F238E27FC236}">
              <a16:creationId xmlns:a16="http://schemas.microsoft.com/office/drawing/2014/main" id="{00000000-0008-0000-0C00-00004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3" name="Text Box 12">
          <a:extLst>
            <a:ext uri="{FF2B5EF4-FFF2-40B4-BE49-F238E27FC236}">
              <a16:creationId xmlns:a16="http://schemas.microsoft.com/office/drawing/2014/main" id="{00000000-0008-0000-0C00-00004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4" name="Text Box 13">
          <a:extLst>
            <a:ext uri="{FF2B5EF4-FFF2-40B4-BE49-F238E27FC236}">
              <a16:creationId xmlns:a16="http://schemas.microsoft.com/office/drawing/2014/main" id="{00000000-0008-0000-0C00-00004A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5" name="Text Box 14">
          <a:extLst>
            <a:ext uri="{FF2B5EF4-FFF2-40B4-BE49-F238E27FC236}">
              <a16:creationId xmlns:a16="http://schemas.microsoft.com/office/drawing/2014/main" id="{00000000-0008-0000-0C00-00004B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6" name="Text Box 15">
          <a:extLst>
            <a:ext uri="{FF2B5EF4-FFF2-40B4-BE49-F238E27FC236}">
              <a16:creationId xmlns:a16="http://schemas.microsoft.com/office/drawing/2014/main" id="{00000000-0008-0000-0C00-00004C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7" name="Text Box 16">
          <a:extLst>
            <a:ext uri="{FF2B5EF4-FFF2-40B4-BE49-F238E27FC236}">
              <a16:creationId xmlns:a16="http://schemas.microsoft.com/office/drawing/2014/main" id="{00000000-0008-0000-0C00-00004D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8" name="Text Box 17">
          <a:extLst>
            <a:ext uri="{FF2B5EF4-FFF2-40B4-BE49-F238E27FC236}">
              <a16:creationId xmlns:a16="http://schemas.microsoft.com/office/drawing/2014/main" id="{00000000-0008-0000-0C00-00004E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9" name="Text Box 18">
          <a:extLst>
            <a:ext uri="{FF2B5EF4-FFF2-40B4-BE49-F238E27FC236}">
              <a16:creationId xmlns:a16="http://schemas.microsoft.com/office/drawing/2014/main" id="{00000000-0008-0000-0C00-00004F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0" name="Text Box 19">
          <a:extLst>
            <a:ext uri="{FF2B5EF4-FFF2-40B4-BE49-F238E27FC236}">
              <a16:creationId xmlns:a16="http://schemas.microsoft.com/office/drawing/2014/main" id="{00000000-0008-0000-0C00-000050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1" name="Text Box 20">
          <a:extLst>
            <a:ext uri="{FF2B5EF4-FFF2-40B4-BE49-F238E27FC236}">
              <a16:creationId xmlns:a16="http://schemas.microsoft.com/office/drawing/2014/main" id="{00000000-0008-0000-0C00-000051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2" name="Text Box 21">
          <a:extLst>
            <a:ext uri="{FF2B5EF4-FFF2-40B4-BE49-F238E27FC236}">
              <a16:creationId xmlns:a16="http://schemas.microsoft.com/office/drawing/2014/main" id="{00000000-0008-0000-0C00-000052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3" name="Text Box 22">
          <a:extLst>
            <a:ext uri="{FF2B5EF4-FFF2-40B4-BE49-F238E27FC236}">
              <a16:creationId xmlns:a16="http://schemas.microsoft.com/office/drawing/2014/main" id="{00000000-0008-0000-0C00-000053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4" name="Text Box 23">
          <a:extLst>
            <a:ext uri="{FF2B5EF4-FFF2-40B4-BE49-F238E27FC236}">
              <a16:creationId xmlns:a16="http://schemas.microsoft.com/office/drawing/2014/main" id="{00000000-0008-0000-0C00-000054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5" name="Text Box 24">
          <a:extLst>
            <a:ext uri="{FF2B5EF4-FFF2-40B4-BE49-F238E27FC236}">
              <a16:creationId xmlns:a16="http://schemas.microsoft.com/office/drawing/2014/main" id="{00000000-0008-0000-0C00-000055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6" name="Text Box 25">
          <a:extLst>
            <a:ext uri="{FF2B5EF4-FFF2-40B4-BE49-F238E27FC236}">
              <a16:creationId xmlns:a16="http://schemas.microsoft.com/office/drawing/2014/main" id="{00000000-0008-0000-0C00-000056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7" name="Text Box 48">
          <a:extLst>
            <a:ext uri="{FF2B5EF4-FFF2-40B4-BE49-F238E27FC236}">
              <a16:creationId xmlns:a16="http://schemas.microsoft.com/office/drawing/2014/main" id="{00000000-0008-0000-0C00-000057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8" name="Text Box 93">
          <a:extLst>
            <a:ext uri="{FF2B5EF4-FFF2-40B4-BE49-F238E27FC236}">
              <a16:creationId xmlns:a16="http://schemas.microsoft.com/office/drawing/2014/main" id="{00000000-0008-0000-0C00-00005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9" name="Text Box 94">
          <a:extLst>
            <a:ext uri="{FF2B5EF4-FFF2-40B4-BE49-F238E27FC236}">
              <a16:creationId xmlns:a16="http://schemas.microsoft.com/office/drawing/2014/main" id="{00000000-0008-0000-0C00-00005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121</xdr:row>
      <xdr:rowOff>466725</xdr:rowOff>
    </xdr:to>
    <xdr:sp macro="" textlink="">
      <xdr:nvSpPr>
        <xdr:cNvPr id="1370" name="Text Box 1">
          <a:extLst>
            <a:ext uri="{FF2B5EF4-FFF2-40B4-BE49-F238E27FC236}">
              <a16:creationId xmlns:a16="http://schemas.microsoft.com/office/drawing/2014/main" id="{00000000-0008-0000-0C00-00005A050000}"/>
            </a:ext>
          </a:extLst>
        </xdr:cNvPr>
        <xdr:cNvSpPr txBox="1">
          <a:spLocks noChangeArrowheads="1"/>
        </xdr:cNvSpPr>
      </xdr:nvSpPr>
      <xdr:spPr bwMode="auto">
        <a:xfrm>
          <a:off x="2628900" y="187642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121</xdr:row>
      <xdr:rowOff>466725</xdr:rowOff>
    </xdr:to>
    <xdr:sp macro="" textlink="">
      <xdr:nvSpPr>
        <xdr:cNvPr id="1371" name="Text Box 118">
          <a:extLst>
            <a:ext uri="{FF2B5EF4-FFF2-40B4-BE49-F238E27FC236}">
              <a16:creationId xmlns:a16="http://schemas.microsoft.com/office/drawing/2014/main" id="{00000000-0008-0000-0C00-00005B050000}"/>
            </a:ext>
          </a:extLst>
        </xdr:cNvPr>
        <xdr:cNvSpPr txBox="1">
          <a:spLocks noChangeArrowheads="1"/>
        </xdr:cNvSpPr>
      </xdr:nvSpPr>
      <xdr:spPr bwMode="auto">
        <a:xfrm>
          <a:off x="2628900" y="187642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2" name="Text Box 3">
          <a:extLst>
            <a:ext uri="{FF2B5EF4-FFF2-40B4-BE49-F238E27FC236}">
              <a16:creationId xmlns:a16="http://schemas.microsoft.com/office/drawing/2014/main" id="{00000000-0008-0000-0C00-00005C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3" name="Text Box 4">
          <a:extLst>
            <a:ext uri="{FF2B5EF4-FFF2-40B4-BE49-F238E27FC236}">
              <a16:creationId xmlns:a16="http://schemas.microsoft.com/office/drawing/2014/main" id="{00000000-0008-0000-0C00-00005D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4" name="Text Box 5">
          <a:extLst>
            <a:ext uri="{FF2B5EF4-FFF2-40B4-BE49-F238E27FC236}">
              <a16:creationId xmlns:a16="http://schemas.microsoft.com/office/drawing/2014/main" id="{00000000-0008-0000-0C00-00005E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5" name="Text Box 6">
          <a:extLst>
            <a:ext uri="{FF2B5EF4-FFF2-40B4-BE49-F238E27FC236}">
              <a16:creationId xmlns:a16="http://schemas.microsoft.com/office/drawing/2014/main" id="{00000000-0008-0000-0C00-00005F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6" name="Text Box 7">
          <a:extLst>
            <a:ext uri="{FF2B5EF4-FFF2-40B4-BE49-F238E27FC236}">
              <a16:creationId xmlns:a16="http://schemas.microsoft.com/office/drawing/2014/main" id="{00000000-0008-0000-0C00-000060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7" name="Text Box 8">
          <a:extLst>
            <a:ext uri="{FF2B5EF4-FFF2-40B4-BE49-F238E27FC236}">
              <a16:creationId xmlns:a16="http://schemas.microsoft.com/office/drawing/2014/main" id="{00000000-0008-0000-0C00-000061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8" name="Text Box 9">
          <a:extLst>
            <a:ext uri="{FF2B5EF4-FFF2-40B4-BE49-F238E27FC236}">
              <a16:creationId xmlns:a16="http://schemas.microsoft.com/office/drawing/2014/main" id="{00000000-0008-0000-0C00-000062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9" name="Text Box 10">
          <a:extLst>
            <a:ext uri="{FF2B5EF4-FFF2-40B4-BE49-F238E27FC236}">
              <a16:creationId xmlns:a16="http://schemas.microsoft.com/office/drawing/2014/main" id="{00000000-0008-0000-0C00-000063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0" name="Text Box 11">
          <a:extLst>
            <a:ext uri="{FF2B5EF4-FFF2-40B4-BE49-F238E27FC236}">
              <a16:creationId xmlns:a16="http://schemas.microsoft.com/office/drawing/2014/main" id="{00000000-0008-0000-0C00-000064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1" name="Text Box 12">
          <a:extLst>
            <a:ext uri="{FF2B5EF4-FFF2-40B4-BE49-F238E27FC236}">
              <a16:creationId xmlns:a16="http://schemas.microsoft.com/office/drawing/2014/main" id="{00000000-0008-0000-0C00-000065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2" name="Text Box 13">
          <a:extLst>
            <a:ext uri="{FF2B5EF4-FFF2-40B4-BE49-F238E27FC236}">
              <a16:creationId xmlns:a16="http://schemas.microsoft.com/office/drawing/2014/main" id="{00000000-0008-0000-0C00-000066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3" name="Text Box 14">
          <a:extLst>
            <a:ext uri="{FF2B5EF4-FFF2-40B4-BE49-F238E27FC236}">
              <a16:creationId xmlns:a16="http://schemas.microsoft.com/office/drawing/2014/main" id="{00000000-0008-0000-0C00-000067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4" name="Text Box 15">
          <a:extLst>
            <a:ext uri="{FF2B5EF4-FFF2-40B4-BE49-F238E27FC236}">
              <a16:creationId xmlns:a16="http://schemas.microsoft.com/office/drawing/2014/main" id="{00000000-0008-0000-0C00-000068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5" name="Text Box 16">
          <a:extLst>
            <a:ext uri="{FF2B5EF4-FFF2-40B4-BE49-F238E27FC236}">
              <a16:creationId xmlns:a16="http://schemas.microsoft.com/office/drawing/2014/main" id="{00000000-0008-0000-0C00-000069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6" name="Text Box 17">
          <a:extLst>
            <a:ext uri="{FF2B5EF4-FFF2-40B4-BE49-F238E27FC236}">
              <a16:creationId xmlns:a16="http://schemas.microsoft.com/office/drawing/2014/main" id="{00000000-0008-0000-0C00-00006A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7" name="Text Box 18">
          <a:extLst>
            <a:ext uri="{FF2B5EF4-FFF2-40B4-BE49-F238E27FC236}">
              <a16:creationId xmlns:a16="http://schemas.microsoft.com/office/drawing/2014/main" id="{00000000-0008-0000-0C00-00006B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8" name="Text Box 19">
          <a:extLst>
            <a:ext uri="{FF2B5EF4-FFF2-40B4-BE49-F238E27FC236}">
              <a16:creationId xmlns:a16="http://schemas.microsoft.com/office/drawing/2014/main" id="{00000000-0008-0000-0C00-00006C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9" name="Text Box 20">
          <a:extLst>
            <a:ext uri="{FF2B5EF4-FFF2-40B4-BE49-F238E27FC236}">
              <a16:creationId xmlns:a16="http://schemas.microsoft.com/office/drawing/2014/main" id="{00000000-0008-0000-0C00-00006D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0" name="Text Box 21">
          <a:extLst>
            <a:ext uri="{FF2B5EF4-FFF2-40B4-BE49-F238E27FC236}">
              <a16:creationId xmlns:a16="http://schemas.microsoft.com/office/drawing/2014/main" id="{00000000-0008-0000-0C00-00006E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1" name="Text Box 22">
          <a:extLst>
            <a:ext uri="{FF2B5EF4-FFF2-40B4-BE49-F238E27FC236}">
              <a16:creationId xmlns:a16="http://schemas.microsoft.com/office/drawing/2014/main" id="{00000000-0008-0000-0C00-00006F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2" name="Text Box 23">
          <a:extLst>
            <a:ext uri="{FF2B5EF4-FFF2-40B4-BE49-F238E27FC236}">
              <a16:creationId xmlns:a16="http://schemas.microsoft.com/office/drawing/2014/main" id="{00000000-0008-0000-0C00-000070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3" name="Text Box 24">
          <a:extLst>
            <a:ext uri="{FF2B5EF4-FFF2-40B4-BE49-F238E27FC236}">
              <a16:creationId xmlns:a16="http://schemas.microsoft.com/office/drawing/2014/main" id="{00000000-0008-0000-0C00-000071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4" name="Text Box 25">
          <a:extLst>
            <a:ext uri="{FF2B5EF4-FFF2-40B4-BE49-F238E27FC236}">
              <a16:creationId xmlns:a16="http://schemas.microsoft.com/office/drawing/2014/main" id="{00000000-0008-0000-0C00-000072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5" name="Text Box 48">
          <a:extLst>
            <a:ext uri="{FF2B5EF4-FFF2-40B4-BE49-F238E27FC236}">
              <a16:creationId xmlns:a16="http://schemas.microsoft.com/office/drawing/2014/main" id="{00000000-0008-0000-0C00-000073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6" name="Text Box 93">
          <a:extLst>
            <a:ext uri="{FF2B5EF4-FFF2-40B4-BE49-F238E27FC236}">
              <a16:creationId xmlns:a16="http://schemas.microsoft.com/office/drawing/2014/main" id="{00000000-0008-0000-0C00-000074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7" name="Text Box 94">
          <a:extLst>
            <a:ext uri="{FF2B5EF4-FFF2-40B4-BE49-F238E27FC236}">
              <a16:creationId xmlns:a16="http://schemas.microsoft.com/office/drawing/2014/main" id="{00000000-0008-0000-0C00-000075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98" name="Text Box 3">
          <a:extLst>
            <a:ext uri="{FF2B5EF4-FFF2-40B4-BE49-F238E27FC236}">
              <a16:creationId xmlns:a16="http://schemas.microsoft.com/office/drawing/2014/main" id="{00000000-0008-0000-0C00-000076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99" name="Text Box 4">
          <a:extLst>
            <a:ext uri="{FF2B5EF4-FFF2-40B4-BE49-F238E27FC236}">
              <a16:creationId xmlns:a16="http://schemas.microsoft.com/office/drawing/2014/main" id="{00000000-0008-0000-0C00-000077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0" name="Text Box 5">
          <a:extLst>
            <a:ext uri="{FF2B5EF4-FFF2-40B4-BE49-F238E27FC236}">
              <a16:creationId xmlns:a16="http://schemas.microsoft.com/office/drawing/2014/main" id="{00000000-0008-0000-0C00-00007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1" name="Text Box 6">
          <a:extLst>
            <a:ext uri="{FF2B5EF4-FFF2-40B4-BE49-F238E27FC236}">
              <a16:creationId xmlns:a16="http://schemas.microsoft.com/office/drawing/2014/main" id="{00000000-0008-0000-0C00-00007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2" name="Text Box 7">
          <a:extLst>
            <a:ext uri="{FF2B5EF4-FFF2-40B4-BE49-F238E27FC236}">
              <a16:creationId xmlns:a16="http://schemas.microsoft.com/office/drawing/2014/main" id="{00000000-0008-0000-0C00-00007A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3" name="Text Box 8">
          <a:extLst>
            <a:ext uri="{FF2B5EF4-FFF2-40B4-BE49-F238E27FC236}">
              <a16:creationId xmlns:a16="http://schemas.microsoft.com/office/drawing/2014/main" id="{00000000-0008-0000-0C00-00007B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4" name="Text Box 9">
          <a:extLst>
            <a:ext uri="{FF2B5EF4-FFF2-40B4-BE49-F238E27FC236}">
              <a16:creationId xmlns:a16="http://schemas.microsoft.com/office/drawing/2014/main" id="{00000000-0008-0000-0C00-00007C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5" name="Text Box 10">
          <a:extLst>
            <a:ext uri="{FF2B5EF4-FFF2-40B4-BE49-F238E27FC236}">
              <a16:creationId xmlns:a16="http://schemas.microsoft.com/office/drawing/2014/main" id="{00000000-0008-0000-0C00-00007D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6" name="Text Box 11">
          <a:extLst>
            <a:ext uri="{FF2B5EF4-FFF2-40B4-BE49-F238E27FC236}">
              <a16:creationId xmlns:a16="http://schemas.microsoft.com/office/drawing/2014/main" id="{00000000-0008-0000-0C00-00007E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7" name="Text Box 12">
          <a:extLst>
            <a:ext uri="{FF2B5EF4-FFF2-40B4-BE49-F238E27FC236}">
              <a16:creationId xmlns:a16="http://schemas.microsoft.com/office/drawing/2014/main" id="{00000000-0008-0000-0C00-00007F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8" name="Text Box 13">
          <a:extLst>
            <a:ext uri="{FF2B5EF4-FFF2-40B4-BE49-F238E27FC236}">
              <a16:creationId xmlns:a16="http://schemas.microsoft.com/office/drawing/2014/main" id="{00000000-0008-0000-0C00-000080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9" name="Text Box 14">
          <a:extLst>
            <a:ext uri="{FF2B5EF4-FFF2-40B4-BE49-F238E27FC236}">
              <a16:creationId xmlns:a16="http://schemas.microsoft.com/office/drawing/2014/main" id="{00000000-0008-0000-0C00-000081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0" name="Text Box 15">
          <a:extLst>
            <a:ext uri="{FF2B5EF4-FFF2-40B4-BE49-F238E27FC236}">
              <a16:creationId xmlns:a16="http://schemas.microsoft.com/office/drawing/2014/main" id="{00000000-0008-0000-0C00-000082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1" name="Text Box 16">
          <a:extLst>
            <a:ext uri="{FF2B5EF4-FFF2-40B4-BE49-F238E27FC236}">
              <a16:creationId xmlns:a16="http://schemas.microsoft.com/office/drawing/2014/main" id="{00000000-0008-0000-0C00-000083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2" name="Text Box 17">
          <a:extLst>
            <a:ext uri="{FF2B5EF4-FFF2-40B4-BE49-F238E27FC236}">
              <a16:creationId xmlns:a16="http://schemas.microsoft.com/office/drawing/2014/main" id="{00000000-0008-0000-0C00-000084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3" name="Text Box 18">
          <a:extLst>
            <a:ext uri="{FF2B5EF4-FFF2-40B4-BE49-F238E27FC236}">
              <a16:creationId xmlns:a16="http://schemas.microsoft.com/office/drawing/2014/main" id="{00000000-0008-0000-0C00-000085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4" name="Text Box 19">
          <a:extLst>
            <a:ext uri="{FF2B5EF4-FFF2-40B4-BE49-F238E27FC236}">
              <a16:creationId xmlns:a16="http://schemas.microsoft.com/office/drawing/2014/main" id="{00000000-0008-0000-0C00-000086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5" name="Text Box 20">
          <a:extLst>
            <a:ext uri="{FF2B5EF4-FFF2-40B4-BE49-F238E27FC236}">
              <a16:creationId xmlns:a16="http://schemas.microsoft.com/office/drawing/2014/main" id="{00000000-0008-0000-0C00-000087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6" name="Text Box 21">
          <a:extLst>
            <a:ext uri="{FF2B5EF4-FFF2-40B4-BE49-F238E27FC236}">
              <a16:creationId xmlns:a16="http://schemas.microsoft.com/office/drawing/2014/main" id="{00000000-0008-0000-0C00-00008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7" name="Text Box 22">
          <a:extLst>
            <a:ext uri="{FF2B5EF4-FFF2-40B4-BE49-F238E27FC236}">
              <a16:creationId xmlns:a16="http://schemas.microsoft.com/office/drawing/2014/main" id="{00000000-0008-0000-0C00-00008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8" name="Text Box 23">
          <a:extLst>
            <a:ext uri="{FF2B5EF4-FFF2-40B4-BE49-F238E27FC236}">
              <a16:creationId xmlns:a16="http://schemas.microsoft.com/office/drawing/2014/main" id="{00000000-0008-0000-0C00-00008A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9" name="Text Box 24">
          <a:extLst>
            <a:ext uri="{FF2B5EF4-FFF2-40B4-BE49-F238E27FC236}">
              <a16:creationId xmlns:a16="http://schemas.microsoft.com/office/drawing/2014/main" id="{00000000-0008-0000-0C00-00008B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20" name="Text Box 25">
          <a:extLst>
            <a:ext uri="{FF2B5EF4-FFF2-40B4-BE49-F238E27FC236}">
              <a16:creationId xmlns:a16="http://schemas.microsoft.com/office/drawing/2014/main" id="{00000000-0008-0000-0C00-00008C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21" name="Text Box 48">
          <a:extLst>
            <a:ext uri="{FF2B5EF4-FFF2-40B4-BE49-F238E27FC236}">
              <a16:creationId xmlns:a16="http://schemas.microsoft.com/office/drawing/2014/main" id="{00000000-0008-0000-0C00-00008D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22" name="Text Box 93">
          <a:extLst>
            <a:ext uri="{FF2B5EF4-FFF2-40B4-BE49-F238E27FC236}">
              <a16:creationId xmlns:a16="http://schemas.microsoft.com/office/drawing/2014/main" id="{00000000-0008-0000-0C00-00008E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23" name="Text Box 94">
          <a:extLst>
            <a:ext uri="{FF2B5EF4-FFF2-40B4-BE49-F238E27FC236}">
              <a16:creationId xmlns:a16="http://schemas.microsoft.com/office/drawing/2014/main" id="{00000000-0008-0000-0C00-00008F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4" name="Text Box 1">
          <a:extLst>
            <a:ext uri="{FF2B5EF4-FFF2-40B4-BE49-F238E27FC236}">
              <a16:creationId xmlns:a16="http://schemas.microsoft.com/office/drawing/2014/main" id="{00000000-0008-0000-0C00-000090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5" name="Text Box 118">
          <a:extLst>
            <a:ext uri="{FF2B5EF4-FFF2-40B4-BE49-F238E27FC236}">
              <a16:creationId xmlns:a16="http://schemas.microsoft.com/office/drawing/2014/main" id="{00000000-0008-0000-0C00-000091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6" name="Text Box 1">
          <a:extLst>
            <a:ext uri="{FF2B5EF4-FFF2-40B4-BE49-F238E27FC236}">
              <a16:creationId xmlns:a16="http://schemas.microsoft.com/office/drawing/2014/main" id="{00000000-0008-0000-0C00-000092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7" name="Text Box 118">
          <a:extLst>
            <a:ext uri="{FF2B5EF4-FFF2-40B4-BE49-F238E27FC236}">
              <a16:creationId xmlns:a16="http://schemas.microsoft.com/office/drawing/2014/main" id="{00000000-0008-0000-0C00-000093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8" name="Text Box 1">
          <a:extLst>
            <a:ext uri="{FF2B5EF4-FFF2-40B4-BE49-F238E27FC236}">
              <a16:creationId xmlns:a16="http://schemas.microsoft.com/office/drawing/2014/main" id="{00000000-0008-0000-0C00-000094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9" name="Text Box 118">
          <a:extLst>
            <a:ext uri="{FF2B5EF4-FFF2-40B4-BE49-F238E27FC236}">
              <a16:creationId xmlns:a16="http://schemas.microsoft.com/office/drawing/2014/main" id="{00000000-0008-0000-0C00-000095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121</xdr:row>
      <xdr:rowOff>466725</xdr:rowOff>
    </xdr:to>
    <xdr:sp macro="" textlink="">
      <xdr:nvSpPr>
        <xdr:cNvPr id="1430" name="Text Box 1">
          <a:extLst>
            <a:ext uri="{FF2B5EF4-FFF2-40B4-BE49-F238E27FC236}">
              <a16:creationId xmlns:a16="http://schemas.microsoft.com/office/drawing/2014/main" id="{00000000-0008-0000-0C00-000096050000}"/>
            </a:ext>
          </a:extLst>
        </xdr:cNvPr>
        <xdr:cNvSpPr txBox="1">
          <a:spLocks noChangeArrowheads="1"/>
        </xdr:cNvSpPr>
      </xdr:nvSpPr>
      <xdr:spPr bwMode="auto">
        <a:xfrm>
          <a:off x="2628900" y="187642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121</xdr:row>
      <xdr:rowOff>466725</xdr:rowOff>
    </xdr:to>
    <xdr:sp macro="" textlink="">
      <xdr:nvSpPr>
        <xdr:cNvPr id="1431" name="Text Box 118">
          <a:extLst>
            <a:ext uri="{FF2B5EF4-FFF2-40B4-BE49-F238E27FC236}">
              <a16:creationId xmlns:a16="http://schemas.microsoft.com/office/drawing/2014/main" id="{00000000-0008-0000-0C00-000097050000}"/>
            </a:ext>
          </a:extLst>
        </xdr:cNvPr>
        <xdr:cNvSpPr txBox="1">
          <a:spLocks noChangeArrowheads="1"/>
        </xdr:cNvSpPr>
      </xdr:nvSpPr>
      <xdr:spPr bwMode="auto">
        <a:xfrm>
          <a:off x="2628900" y="187642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2" name="Text Box 3">
          <a:extLst>
            <a:ext uri="{FF2B5EF4-FFF2-40B4-BE49-F238E27FC236}">
              <a16:creationId xmlns:a16="http://schemas.microsoft.com/office/drawing/2014/main" id="{00000000-0008-0000-0C00-00009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3" name="Text Box 4">
          <a:extLst>
            <a:ext uri="{FF2B5EF4-FFF2-40B4-BE49-F238E27FC236}">
              <a16:creationId xmlns:a16="http://schemas.microsoft.com/office/drawing/2014/main" id="{00000000-0008-0000-0C00-00009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4" name="Text Box 5">
          <a:extLst>
            <a:ext uri="{FF2B5EF4-FFF2-40B4-BE49-F238E27FC236}">
              <a16:creationId xmlns:a16="http://schemas.microsoft.com/office/drawing/2014/main" id="{00000000-0008-0000-0C00-00009A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5" name="Text Box 6">
          <a:extLst>
            <a:ext uri="{FF2B5EF4-FFF2-40B4-BE49-F238E27FC236}">
              <a16:creationId xmlns:a16="http://schemas.microsoft.com/office/drawing/2014/main" id="{00000000-0008-0000-0C00-00009B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6" name="Text Box 7">
          <a:extLst>
            <a:ext uri="{FF2B5EF4-FFF2-40B4-BE49-F238E27FC236}">
              <a16:creationId xmlns:a16="http://schemas.microsoft.com/office/drawing/2014/main" id="{00000000-0008-0000-0C00-00009C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7" name="Text Box 8">
          <a:extLst>
            <a:ext uri="{FF2B5EF4-FFF2-40B4-BE49-F238E27FC236}">
              <a16:creationId xmlns:a16="http://schemas.microsoft.com/office/drawing/2014/main" id="{00000000-0008-0000-0C00-00009D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8" name="Text Box 9">
          <a:extLst>
            <a:ext uri="{FF2B5EF4-FFF2-40B4-BE49-F238E27FC236}">
              <a16:creationId xmlns:a16="http://schemas.microsoft.com/office/drawing/2014/main" id="{00000000-0008-0000-0C00-00009E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9" name="Text Box 10">
          <a:extLst>
            <a:ext uri="{FF2B5EF4-FFF2-40B4-BE49-F238E27FC236}">
              <a16:creationId xmlns:a16="http://schemas.microsoft.com/office/drawing/2014/main" id="{00000000-0008-0000-0C00-00009F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0" name="Text Box 11">
          <a:extLst>
            <a:ext uri="{FF2B5EF4-FFF2-40B4-BE49-F238E27FC236}">
              <a16:creationId xmlns:a16="http://schemas.microsoft.com/office/drawing/2014/main" id="{00000000-0008-0000-0C00-0000A0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1" name="Text Box 12">
          <a:extLst>
            <a:ext uri="{FF2B5EF4-FFF2-40B4-BE49-F238E27FC236}">
              <a16:creationId xmlns:a16="http://schemas.microsoft.com/office/drawing/2014/main" id="{00000000-0008-0000-0C00-0000A1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2" name="Text Box 13">
          <a:extLst>
            <a:ext uri="{FF2B5EF4-FFF2-40B4-BE49-F238E27FC236}">
              <a16:creationId xmlns:a16="http://schemas.microsoft.com/office/drawing/2014/main" id="{00000000-0008-0000-0C00-0000A2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3" name="Text Box 14">
          <a:extLst>
            <a:ext uri="{FF2B5EF4-FFF2-40B4-BE49-F238E27FC236}">
              <a16:creationId xmlns:a16="http://schemas.microsoft.com/office/drawing/2014/main" id="{00000000-0008-0000-0C00-0000A3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4" name="Text Box 15">
          <a:extLst>
            <a:ext uri="{FF2B5EF4-FFF2-40B4-BE49-F238E27FC236}">
              <a16:creationId xmlns:a16="http://schemas.microsoft.com/office/drawing/2014/main" id="{00000000-0008-0000-0C00-0000A4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5" name="Text Box 16">
          <a:extLst>
            <a:ext uri="{FF2B5EF4-FFF2-40B4-BE49-F238E27FC236}">
              <a16:creationId xmlns:a16="http://schemas.microsoft.com/office/drawing/2014/main" id="{00000000-0008-0000-0C00-0000A5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6" name="Text Box 17">
          <a:extLst>
            <a:ext uri="{FF2B5EF4-FFF2-40B4-BE49-F238E27FC236}">
              <a16:creationId xmlns:a16="http://schemas.microsoft.com/office/drawing/2014/main" id="{00000000-0008-0000-0C00-0000A6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7" name="Text Box 18">
          <a:extLst>
            <a:ext uri="{FF2B5EF4-FFF2-40B4-BE49-F238E27FC236}">
              <a16:creationId xmlns:a16="http://schemas.microsoft.com/office/drawing/2014/main" id="{00000000-0008-0000-0C00-0000A7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8" name="Text Box 19">
          <a:extLst>
            <a:ext uri="{FF2B5EF4-FFF2-40B4-BE49-F238E27FC236}">
              <a16:creationId xmlns:a16="http://schemas.microsoft.com/office/drawing/2014/main" id="{00000000-0008-0000-0C00-0000A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9" name="Text Box 20">
          <a:extLst>
            <a:ext uri="{FF2B5EF4-FFF2-40B4-BE49-F238E27FC236}">
              <a16:creationId xmlns:a16="http://schemas.microsoft.com/office/drawing/2014/main" id="{00000000-0008-0000-0C00-0000A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0" name="Text Box 21">
          <a:extLst>
            <a:ext uri="{FF2B5EF4-FFF2-40B4-BE49-F238E27FC236}">
              <a16:creationId xmlns:a16="http://schemas.microsoft.com/office/drawing/2014/main" id="{00000000-0008-0000-0C00-0000AA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1" name="Text Box 22">
          <a:extLst>
            <a:ext uri="{FF2B5EF4-FFF2-40B4-BE49-F238E27FC236}">
              <a16:creationId xmlns:a16="http://schemas.microsoft.com/office/drawing/2014/main" id="{00000000-0008-0000-0C00-0000AB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2" name="Text Box 23">
          <a:extLst>
            <a:ext uri="{FF2B5EF4-FFF2-40B4-BE49-F238E27FC236}">
              <a16:creationId xmlns:a16="http://schemas.microsoft.com/office/drawing/2014/main" id="{00000000-0008-0000-0C00-0000AC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3" name="Text Box 24">
          <a:extLst>
            <a:ext uri="{FF2B5EF4-FFF2-40B4-BE49-F238E27FC236}">
              <a16:creationId xmlns:a16="http://schemas.microsoft.com/office/drawing/2014/main" id="{00000000-0008-0000-0C00-0000AD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4" name="Text Box 25">
          <a:extLst>
            <a:ext uri="{FF2B5EF4-FFF2-40B4-BE49-F238E27FC236}">
              <a16:creationId xmlns:a16="http://schemas.microsoft.com/office/drawing/2014/main" id="{00000000-0008-0000-0C00-0000AE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5" name="Text Box 48">
          <a:extLst>
            <a:ext uri="{FF2B5EF4-FFF2-40B4-BE49-F238E27FC236}">
              <a16:creationId xmlns:a16="http://schemas.microsoft.com/office/drawing/2014/main" id="{00000000-0008-0000-0C00-0000AF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6" name="Text Box 93">
          <a:extLst>
            <a:ext uri="{FF2B5EF4-FFF2-40B4-BE49-F238E27FC236}">
              <a16:creationId xmlns:a16="http://schemas.microsoft.com/office/drawing/2014/main" id="{00000000-0008-0000-0C00-0000B0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7" name="Text Box 94">
          <a:extLst>
            <a:ext uri="{FF2B5EF4-FFF2-40B4-BE49-F238E27FC236}">
              <a16:creationId xmlns:a16="http://schemas.microsoft.com/office/drawing/2014/main" id="{00000000-0008-0000-0C00-0000B1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58" name="Text Box 3">
          <a:extLst>
            <a:ext uri="{FF2B5EF4-FFF2-40B4-BE49-F238E27FC236}">
              <a16:creationId xmlns:a16="http://schemas.microsoft.com/office/drawing/2014/main" id="{00000000-0008-0000-0C00-0000B2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59" name="Text Box 4">
          <a:extLst>
            <a:ext uri="{FF2B5EF4-FFF2-40B4-BE49-F238E27FC236}">
              <a16:creationId xmlns:a16="http://schemas.microsoft.com/office/drawing/2014/main" id="{00000000-0008-0000-0C00-0000B3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0" name="Text Box 5">
          <a:extLst>
            <a:ext uri="{FF2B5EF4-FFF2-40B4-BE49-F238E27FC236}">
              <a16:creationId xmlns:a16="http://schemas.microsoft.com/office/drawing/2014/main" id="{00000000-0008-0000-0C00-0000B4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1" name="Text Box 6">
          <a:extLst>
            <a:ext uri="{FF2B5EF4-FFF2-40B4-BE49-F238E27FC236}">
              <a16:creationId xmlns:a16="http://schemas.microsoft.com/office/drawing/2014/main" id="{00000000-0008-0000-0C00-0000B5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2" name="Text Box 7">
          <a:extLst>
            <a:ext uri="{FF2B5EF4-FFF2-40B4-BE49-F238E27FC236}">
              <a16:creationId xmlns:a16="http://schemas.microsoft.com/office/drawing/2014/main" id="{00000000-0008-0000-0C00-0000B6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3" name="Text Box 8">
          <a:extLst>
            <a:ext uri="{FF2B5EF4-FFF2-40B4-BE49-F238E27FC236}">
              <a16:creationId xmlns:a16="http://schemas.microsoft.com/office/drawing/2014/main" id="{00000000-0008-0000-0C00-0000B7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4" name="Text Box 9">
          <a:extLst>
            <a:ext uri="{FF2B5EF4-FFF2-40B4-BE49-F238E27FC236}">
              <a16:creationId xmlns:a16="http://schemas.microsoft.com/office/drawing/2014/main" id="{00000000-0008-0000-0C00-0000B8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5" name="Text Box 10">
          <a:extLst>
            <a:ext uri="{FF2B5EF4-FFF2-40B4-BE49-F238E27FC236}">
              <a16:creationId xmlns:a16="http://schemas.microsoft.com/office/drawing/2014/main" id="{00000000-0008-0000-0C00-0000B9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6" name="Text Box 11">
          <a:extLst>
            <a:ext uri="{FF2B5EF4-FFF2-40B4-BE49-F238E27FC236}">
              <a16:creationId xmlns:a16="http://schemas.microsoft.com/office/drawing/2014/main" id="{00000000-0008-0000-0C00-0000BA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7" name="Text Box 12">
          <a:extLst>
            <a:ext uri="{FF2B5EF4-FFF2-40B4-BE49-F238E27FC236}">
              <a16:creationId xmlns:a16="http://schemas.microsoft.com/office/drawing/2014/main" id="{00000000-0008-0000-0C00-0000BB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8" name="Text Box 13">
          <a:extLst>
            <a:ext uri="{FF2B5EF4-FFF2-40B4-BE49-F238E27FC236}">
              <a16:creationId xmlns:a16="http://schemas.microsoft.com/office/drawing/2014/main" id="{00000000-0008-0000-0C00-0000BC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9" name="Text Box 14">
          <a:extLst>
            <a:ext uri="{FF2B5EF4-FFF2-40B4-BE49-F238E27FC236}">
              <a16:creationId xmlns:a16="http://schemas.microsoft.com/office/drawing/2014/main" id="{00000000-0008-0000-0C00-0000BD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0" name="Text Box 15">
          <a:extLst>
            <a:ext uri="{FF2B5EF4-FFF2-40B4-BE49-F238E27FC236}">
              <a16:creationId xmlns:a16="http://schemas.microsoft.com/office/drawing/2014/main" id="{00000000-0008-0000-0C00-0000BE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1" name="Text Box 16">
          <a:extLst>
            <a:ext uri="{FF2B5EF4-FFF2-40B4-BE49-F238E27FC236}">
              <a16:creationId xmlns:a16="http://schemas.microsoft.com/office/drawing/2014/main" id="{00000000-0008-0000-0C00-0000BF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2" name="Text Box 17">
          <a:extLst>
            <a:ext uri="{FF2B5EF4-FFF2-40B4-BE49-F238E27FC236}">
              <a16:creationId xmlns:a16="http://schemas.microsoft.com/office/drawing/2014/main" id="{00000000-0008-0000-0C00-0000C0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3" name="Text Box 18">
          <a:extLst>
            <a:ext uri="{FF2B5EF4-FFF2-40B4-BE49-F238E27FC236}">
              <a16:creationId xmlns:a16="http://schemas.microsoft.com/office/drawing/2014/main" id="{00000000-0008-0000-0C00-0000C1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4" name="Text Box 19">
          <a:extLst>
            <a:ext uri="{FF2B5EF4-FFF2-40B4-BE49-F238E27FC236}">
              <a16:creationId xmlns:a16="http://schemas.microsoft.com/office/drawing/2014/main" id="{00000000-0008-0000-0C00-0000C2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5" name="Text Box 20">
          <a:extLst>
            <a:ext uri="{FF2B5EF4-FFF2-40B4-BE49-F238E27FC236}">
              <a16:creationId xmlns:a16="http://schemas.microsoft.com/office/drawing/2014/main" id="{00000000-0008-0000-0C00-0000C3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6" name="Text Box 21">
          <a:extLst>
            <a:ext uri="{FF2B5EF4-FFF2-40B4-BE49-F238E27FC236}">
              <a16:creationId xmlns:a16="http://schemas.microsoft.com/office/drawing/2014/main" id="{00000000-0008-0000-0C00-0000C4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7" name="Text Box 22">
          <a:extLst>
            <a:ext uri="{FF2B5EF4-FFF2-40B4-BE49-F238E27FC236}">
              <a16:creationId xmlns:a16="http://schemas.microsoft.com/office/drawing/2014/main" id="{00000000-0008-0000-0C00-0000C5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8" name="Text Box 23">
          <a:extLst>
            <a:ext uri="{FF2B5EF4-FFF2-40B4-BE49-F238E27FC236}">
              <a16:creationId xmlns:a16="http://schemas.microsoft.com/office/drawing/2014/main" id="{00000000-0008-0000-0C00-0000C6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9" name="Text Box 24">
          <a:extLst>
            <a:ext uri="{FF2B5EF4-FFF2-40B4-BE49-F238E27FC236}">
              <a16:creationId xmlns:a16="http://schemas.microsoft.com/office/drawing/2014/main" id="{00000000-0008-0000-0C00-0000C7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80" name="Text Box 25">
          <a:extLst>
            <a:ext uri="{FF2B5EF4-FFF2-40B4-BE49-F238E27FC236}">
              <a16:creationId xmlns:a16="http://schemas.microsoft.com/office/drawing/2014/main" id="{00000000-0008-0000-0C00-0000C8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81" name="Text Box 48">
          <a:extLst>
            <a:ext uri="{FF2B5EF4-FFF2-40B4-BE49-F238E27FC236}">
              <a16:creationId xmlns:a16="http://schemas.microsoft.com/office/drawing/2014/main" id="{00000000-0008-0000-0C00-0000C9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82" name="Text Box 93">
          <a:extLst>
            <a:ext uri="{FF2B5EF4-FFF2-40B4-BE49-F238E27FC236}">
              <a16:creationId xmlns:a16="http://schemas.microsoft.com/office/drawing/2014/main" id="{00000000-0008-0000-0C00-0000CA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83" name="Text Box 94">
          <a:extLst>
            <a:ext uri="{FF2B5EF4-FFF2-40B4-BE49-F238E27FC236}">
              <a16:creationId xmlns:a16="http://schemas.microsoft.com/office/drawing/2014/main" id="{00000000-0008-0000-0C00-0000CB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125</xdr:row>
      <xdr:rowOff>466725</xdr:rowOff>
    </xdr:to>
    <xdr:sp macro="" textlink="">
      <xdr:nvSpPr>
        <xdr:cNvPr id="1484" name="Text Box 1">
          <a:extLst>
            <a:ext uri="{FF2B5EF4-FFF2-40B4-BE49-F238E27FC236}">
              <a16:creationId xmlns:a16="http://schemas.microsoft.com/office/drawing/2014/main" id="{00000000-0008-0000-0C00-0000CC050000}"/>
            </a:ext>
          </a:extLst>
        </xdr:cNvPr>
        <xdr:cNvSpPr txBox="1">
          <a:spLocks noChangeArrowheads="1"/>
        </xdr:cNvSpPr>
      </xdr:nvSpPr>
      <xdr:spPr bwMode="auto">
        <a:xfrm>
          <a:off x="2628900" y="21031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125</xdr:row>
      <xdr:rowOff>466725</xdr:rowOff>
    </xdr:to>
    <xdr:sp macro="" textlink="">
      <xdr:nvSpPr>
        <xdr:cNvPr id="1485" name="Text Box 118">
          <a:extLst>
            <a:ext uri="{FF2B5EF4-FFF2-40B4-BE49-F238E27FC236}">
              <a16:creationId xmlns:a16="http://schemas.microsoft.com/office/drawing/2014/main" id="{00000000-0008-0000-0C00-0000CD050000}"/>
            </a:ext>
          </a:extLst>
        </xdr:cNvPr>
        <xdr:cNvSpPr txBox="1">
          <a:spLocks noChangeArrowheads="1"/>
        </xdr:cNvSpPr>
      </xdr:nvSpPr>
      <xdr:spPr bwMode="auto">
        <a:xfrm>
          <a:off x="2628900" y="21031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86" name="Text Box 3">
          <a:extLst>
            <a:ext uri="{FF2B5EF4-FFF2-40B4-BE49-F238E27FC236}">
              <a16:creationId xmlns:a16="http://schemas.microsoft.com/office/drawing/2014/main" id="{00000000-0008-0000-0C00-0000CE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87" name="Text Box 4">
          <a:extLst>
            <a:ext uri="{FF2B5EF4-FFF2-40B4-BE49-F238E27FC236}">
              <a16:creationId xmlns:a16="http://schemas.microsoft.com/office/drawing/2014/main" id="{00000000-0008-0000-0C00-0000CF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88" name="Text Box 5">
          <a:extLst>
            <a:ext uri="{FF2B5EF4-FFF2-40B4-BE49-F238E27FC236}">
              <a16:creationId xmlns:a16="http://schemas.microsoft.com/office/drawing/2014/main" id="{00000000-0008-0000-0C00-0000D0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89" name="Text Box 6">
          <a:extLst>
            <a:ext uri="{FF2B5EF4-FFF2-40B4-BE49-F238E27FC236}">
              <a16:creationId xmlns:a16="http://schemas.microsoft.com/office/drawing/2014/main" id="{00000000-0008-0000-0C00-0000D1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0" name="Text Box 7">
          <a:extLst>
            <a:ext uri="{FF2B5EF4-FFF2-40B4-BE49-F238E27FC236}">
              <a16:creationId xmlns:a16="http://schemas.microsoft.com/office/drawing/2014/main" id="{00000000-0008-0000-0C00-0000D2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1" name="Text Box 8">
          <a:extLst>
            <a:ext uri="{FF2B5EF4-FFF2-40B4-BE49-F238E27FC236}">
              <a16:creationId xmlns:a16="http://schemas.microsoft.com/office/drawing/2014/main" id="{00000000-0008-0000-0C00-0000D3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2" name="Text Box 9">
          <a:extLst>
            <a:ext uri="{FF2B5EF4-FFF2-40B4-BE49-F238E27FC236}">
              <a16:creationId xmlns:a16="http://schemas.microsoft.com/office/drawing/2014/main" id="{00000000-0008-0000-0C00-0000D4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3" name="Text Box 10">
          <a:extLst>
            <a:ext uri="{FF2B5EF4-FFF2-40B4-BE49-F238E27FC236}">
              <a16:creationId xmlns:a16="http://schemas.microsoft.com/office/drawing/2014/main" id="{00000000-0008-0000-0C00-0000D5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4" name="Text Box 11">
          <a:extLst>
            <a:ext uri="{FF2B5EF4-FFF2-40B4-BE49-F238E27FC236}">
              <a16:creationId xmlns:a16="http://schemas.microsoft.com/office/drawing/2014/main" id="{00000000-0008-0000-0C00-0000D6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5" name="Text Box 12">
          <a:extLst>
            <a:ext uri="{FF2B5EF4-FFF2-40B4-BE49-F238E27FC236}">
              <a16:creationId xmlns:a16="http://schemas.microsoft.com/office/drawing/2014/main" id="{00000000-0008-0000-0C00-0000D7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6" name="Text Box 13">
          <a:extLst>
            <a:ext uri="{FF2B5EF4-FFF2-40B4-BE49-F238E27FC236}">
              <a16:creationId xmlns:a16="http://schemas.microsoft.com/office/drawing/2014/main" id="{00000000-0008-0000-0C00-0000D8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7" name="Text Box 14">
          <a:extLst>
            <a:ext uri="{FF2B5EF4-FFF2-40B4-BE49-F238E27FC236}">
              <a16:creationId xmlns:a16="http://schemas.microsoft.com/office/drawing/2014/main" id="{00000000-0008-0000-0C00-0000D9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8" name="Text Box 15">
          <a:extLst>
            <a:ext uri="{FF2B5EF4-FFF2-40B4-BE49-F238E27FC236}">
              <a16:creationId xmlns:a16="http://schemas.microsoft.com/office/drawing/2014/main" id="{00000000-0008-0000-0C00-0000DA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9" name="Text Box 16">
          <a:extLst>
            <a:ext uri="{FF2B5EF4-FFF2-40B4-BE49-F238E27FC236}">
              <a16:creationId xmlns:a16="http://schemas.microsoft.com/office/drawing/2014/main" id="{00000000-0008-0000-0C00-0000DB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0" name="Text Box 17">
          <a:extLst>
            <a:ext uri="{FF2B5EF4-FFF2-40B4-BE49-F238E27FC236}">
              <a16:creationId xmlns:a16="http://schemas.microsoft.com/office/drawing/2014/main" id="{00000000-0008-0000-0C00-0000DC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1" name="Text Box 18">
          <a:extLst>
            <a:ext uri="{FF2B5EF4-FFF2-40B4-BE49-F238E27FC236}">
              <a16:creationId xmlns:a16="http://schemas.microsoft.com/office/drawing/2014/main" id="{00000000-0008-0000-0C00-0000DD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2" name="Text Box 19">
          <a:extLst>
            <a:ext uri="{FF2B5EF4-FFF2-40B4-BE49-F238E27FC236}">
              <a16:creationId xmlns:a16="http://schemas.microsoft.com/office/drawing/2014/main" id="{00000000-0008-0000-0C00-0000DE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3" name="Text Box 20">
          <a:extLst>
            <a:ext uri="{FF2B5EF4-FFF2-40B4-BE49-F238E27FC236}">
              <a16:creationId xmlns:a16="http://schemas.microsoft.com/office/drawing/2014/main" id="{00000000-0008-0000-0C00-0000DF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4" name="Text Box 21">
          <a:extLst>
            <a:ext uri="{FF2B5EF4-FFF2-40B4-BE49-F238E27FC236}">
              <a16:creationId xmlns:a16="http://schemas.microsoft.com/office/drawing/2014/main" id="{00000000-0008-0000-0C00-0000E0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5" name="Text Box 22">
          <a:extLst>
            <a:ext uri="{FF2B5EF4-FFF2-40B4-BE49-F238E27FC236}">
              <a16:creationId xmlns:a16="http://schemas.microsoft.com/office/drawing/2014/main" id="{00000000-0008-0000-0C00-0000E1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6" name="Text Box 23">
          <a:extLst>
            <a:ext uri="{FF2B5EF4-FFF2-40B4-BE49-F238E27FC236}">
              <a16:creationId xmlns:a16="http://schemas.microsoft.com/office/drawing/2014/main" id="{00000000-0008-0000-0C00-0000E2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7" name="Text Box 24">
          <a:extLst>
            <a:ext uri="{FF2B5EF4-FFF2-40B4-BE49-F238E27FC236}">
              <a16:creationId xmlns:a16="http://schemas.microsoft.com/office/drawing/2014/main" id="{00000000-0008-0000-0C00-0000E3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8" name="Text Box 25">
          <a:extLst>
            <a:ext uri="{FF2B5EF4-FFF2-40B4-BE49-F238E27FC236}">
              <a16:creationId xmlns:a16="http://schemas.microsoft.com/office/drawing/2014/main" id="{00000000-0008-0000-0C00-0000E4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9" name="Text Box 48">
          <a:extLst>
            <a:ext uri="{FF2B5EF4-FFF2-40B4-BE49-F238E27FC236}">
              <a16:creationId xmlns:a16="http://schemas.microsoft.com/office/drawing/2014/main" id="{00000000-0008-0000-0C00-0000E5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10" name="Text Box 93">
          <a:extLst>
            <a:ext uri="{FF2B5EF4-FFF2-40B4-BE49-F238E27FC236}">
              <a16:creationId xmlns:a16="http://schemas.microsoft.com/office/drawing/2014/main" id="{00000000-0008-0000-0C00-0000E6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11" name="Text Box 94">
          <a:extLst>
            <a:ext uri="{FF2B5EF4-FFF2-40B4-BE49-F238E27FC236}">
              <a16:creationId xmlns:a16="http://schemas.microsoft.com/office/drawing/2014/main" id="{00000000-0008-0000-0C00-0000E7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2" name="Text Box 3">
          <a:extLst>
            <a:ext uri="{FF2B5EF4-FFF2-40B4-BE49-F238E27FC236}">
              <a16:creationId xmlns:a16="http://schemas.microsoft.com/office/drawing/2014/main" id="{00000000-0008-0000-0C00-0000E8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3" name="Text Box 4">
          <a:extLst>
            <a:ext uri="{FF2B5EF4-FFF2-40B4-BE49-F238E27FC236}">
              <a16:creationId xmlns:a16="http://schemas.microsoft.com/office/drawing/2014/main" id="{00000000-0008-0000-0C00-0000E9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4" name="Text Box 5">
          <a:extLst>
            <a:ext uri="{FF2B5EF4-FFF2-40B4-BE49-F238E27FC236}">
              <a16:creationId xmlns:a16="http://schemas.microsoft.com/office/drawing/2014/main" id="{00000000-0008-0000-0C00-0000EA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5" name="Text Box 6">
          <a:extLst>
            <a:ext uri="{FF2B5EF4-FFF2-40B4-BE49-F238E27FC236}">
              <a16:creationId xmlns:a16="http://schemas.microsoft.com/office/drawing/2014/main" id="{00000000-0008-0000-0C00-0000EB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6" name="Text Box 7">
          <a:extLst>
            <a:ext uri="{FF2B5EF4-FFF2-40B4-BE49-F238E27FC236}">
              <a16:creationId xmlns:a16="http://schemas.microsoft.com/office/drawing/2014/main" id="{00000000-0008-0000-0C00-0000EC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7" name="Text Box 8">
          <a:extLst>
            <a:ext uri="{FF2B5EF4-FFF2-40B4-BE49-F238E27FC236}">
              <a16:creationId xmlns:a16="http://schemas.microsoft.com/office/drawing/2014/main" id="{00000000-0008-0000-0C00-0000ED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8" name="Text Box 9">
          <a:extLst>
            <a:ext uri="{FF2B5EF4-FFF2-40B4-BE49-F238E27FC236}">
              <a16:creationId xmlns:a16="http://schemas.microsoft.com/office/drawing/2014/main" id="{00000000-0008-0000-0C00-0000EE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9" name="Text Box 10">
          <a:extLst>
            <a:ext uri="{FF2B5EF4-FFF2-40B4-BE49-F238E27FC236}">
              <a16:creationId xmlns:a16="http://schemas.microsoft.com/office/drawing/2014/main" id="{00000000-0008-0000-0C00-0000EF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0" name="Text Box 11">
          <a:extLst>
            <a:ext uri="{FF2B5EF4-FFF2-40B4-BE49-F238E27FC236}">
              <a16:creationId xmlns:a16="http://schemas.microsoft.com/office/drawing/2014/main" id="{00000000-0008-0000-0C00-0000F0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1" name="Text Box 12">
          <a:extLst>
            <a:ext uri="{FF2B5EF4-FFF2-40B4-BE49-F238E27FC236}">
              <a16:creationId xmlns:a16="http://schemas.microsoft.com/office/drawing/2014/main" id="{00000000-0008-0000-0C00-0000F1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2" name="Text Box 13">
          <a:extLst>
            <a:ext uri="{FF2B5EF4-FFF2-40B4-BE49-F238E27FC236}">
              <a16:creationId xmlns:a16="http://schemas.microsoft.com/office/drawing/2014/main" id="{00000000-0008-0000-0C00-0000F2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3" name="Text Box 14">
          <a:extLst>
            <a:ext uri="{FF2B5EF4-FFF2-40B4-BE49-F238E27FC236}">
              <a16:creationId xmlns:a16="http://schemas.microsoft.com/office/drawing/2014/main" id="{00000000-0008-0000-0C00-0000F3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4" name="Text Box 15">
          <a:extLst>
            <a:ext uri="{FF2B5EF4-FFF2-40B4-BE49-F238E27FC236}">
              <a16:creationId xmlns:a16="http://schemas.microsoft.com/office/drawing/2014/main" id="{00000000-0008-0000-0C00-0000F4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5" name="Text Box 16">
          <a:extLst>
            <a:ext uri="{FF2B5EF4-FFF2-40B4-BE49-F238E27FC236}">
              <a16:creationId xmlns:a16="http://schemas.microsoft.com/office/drawing/2014/main" id="{00000000-0008-0000-0C00-0000F5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6" name="Text Box 17">
          <a:extLst>
            <a:ext uri="{FF2B5EF4-FFF2-40B4-BE49-F238E27FC236}">
              <a16:creationId xmlns:a16="http://schemas.microsoft.com/office/drawing/2014/main" id="{00000000-0008-0000-0C00-0000F6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7" name="Text Box 18">
          <a:extLst>
            <a:ext uri="{FF2B5EF4-FFF2-40B4-BE49-F238E27FC236}">
              <a16:creationId xmlns:a16="http://schemas.microsoft.com/office/drawing/2014/main" id="{00000000-0008-0000-0C00-0000F7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8" name="Text Box 19">
          <a:extLst>
            <a:ext uri="{FF2B5EF4-FFF2-40B4-BE49-F238E27FC236}">
              <a16:creationId xmlns:a16="http://schemas.microsoft.com/office/drawing/2014/main" id="{00000000-0008-0000-0C00-0000F8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9" name="Text Box 20">
          <a:extLst>
            <a:ext uri="{FF2B5EF4-FFF2-40B4-BE49-F238E27FC236}">
              <a16:creationId xmlns:a16="http://schemas.microsoft.com/office/drawing/2014/main" id="{00000000-0008-0000-0C00-0000F9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0" name="Text Box 21">
          <a:extLst>
            <a:ext uri="{FF2B5EF4-FFF2-40B4-BE49-F238E27FC236}">
              <a16:creationId xmlns:a16="http://schemas.microsoft.com/office/drawing/2014/main" id="{00000000-0008-0000-0C00-0000FA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1" name="Text Box 22">
          <a:extLst>
            <a:ext uri="{FF2B5EF4-FFF2-40B4-BE49-F238E27FC236}">
              <a16:creationId xmlns:a16="http://schemas.microsoft.com/office/drawing/2014/main" id="{00000000-0008-0000-0C00-0000FB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2" name="Text Box 23">
          <a:extLst>
            <a:ext uri="{FF2B5EF4-FFF2-40B4-BE49-F238E27FC236}">
              <a16:creationId xmlns:a16="http://schemas.microsoft.com/office/drawing/2014/main" id="{00000000-0008-0000-0C00-0000FC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3" name="Text Box 24">
          <a:extLst>
            <a:ext uri="{FF2B5EF4-FFF2-40B4-BE49-F238E27FC236}">
              <a16:creationId xmlns:a16="http://schemas.microsoft.com/office/drawing/2014/main" id="{00000000-0008-0000-0C00-0000FD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4" name="Text Box 25">
          <a:extLst>
            <a:ext uri="{FF2B5EF4-FFF2-40B4-BE49-F238E27FC236}">
              <a16:creationId xmlns:a16="http://schemas.microsoft.com/office/drawing/2014/main" id="{00000000-0008-0000-0C00-0000FE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5" name="Text Box 48">
          <a:extLst>
            <a:ext uri="{FF2B5EF4-FFF2-40B4-BE49-F238E27FC236}">
              <a16:creationId xmlns:a16="http://schemas.microsoft.com/office/drawing/2014/main" id="{00000000-0008-0000-0C00-0000FF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6" name="Text Box 93">
          <a:extLst>
            <a:ext uri="{FF2B5EF4-FFF2-40B4-BE49-F238E27FC236}">
              <a16:creationId xmlns:a16="http://schemas.microsoft.com/office/drawing/2014/main" id="{00000000-0008-0000-0C00-000000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7" name="Text Box 94">
          <a:extLst>
            <a:ext uri="{FF2B5EF4-FFF2-40B4-BE49-F238E27FC236}">
              <a16:creationId xmlns:a16="http://schemas.microsoft.com/office/drawing/2014/main" id="{00000000-0008-0000-0C00-000001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38" name="Text Box 1">
          <a:extLst>
            <a:ext uri="{FF2B5EF4-FFF2-40B4-BE49-F238E27FC236}">
              <a16:creationId xmlns:a16="http://schemas.microsoft.com/office/drawing/2014/main" id="{00000000-0008-0000-0C00-000002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39" name="Text Box 118">
          <a:extLst>
            <a:ext uri="{FF2B5EF4-FFF2-40B4-BE49-F238E27FC236}">
              <a16:creationId xmlns:a16="http://schemas.microsoft.com/office/drawing/2014/main" id="{00000000-0008-0000-0C00-000003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40" name="Text Box 1">
          <a:extLst>
            <a:ext uri="{FF2B5EF4-FFF2-40B4-BE49-F238E27FC236}">
              <a16:creationId xmlns:a16="http://schemas.microsoft.com/office/drawing/2014/main" id="{00000000-0008-0000-0C00-000004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41" name="Text Box 118">
          <a:extLst>
            <a:ext uri="{FF2B5EF4-FFF2-40B4-BE49-F238E27FC236}">
              <a16:creationId xmlns:a16="http://schemas.microsoft.com/office/drawing/2014/main" id="{00000000-0008-0000-0C00-000005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42" name="Text Box 1">
          <a:extLst>
            <a:ext uri="{FF2B5EF4-FFF2-40B4-BE49-F238E27FC236}">
              <a16:creationId xmlns:a16="http://schemas.microsoft.com/office/drawing/2014/main" id="{00000000-0008-0000-0C00-000006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43" name="Text Box 118">
          <a:extLst>
            <a:ext uri="{FF2B5EF4-FFF2-40B4-BE49-F238E27FC236}">
              <a16:creationId xmlns:a16="http://schemas.microsoft.com/office/drawing/2014/main" id="{00000000-0008-0000-0C00-000007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125</xdr:row>
      <xdr:rowOff>466725</xdr:rowOff>
    </xdr:to>
    <xdr:sp macro="" textlink="">
      <xdr:nvSpPr>
        <xdr:cNvPr id="1544" name="Text Box 1">
          <a:extLst>
            <a:ext uri="{FF2B5EF4-FFF2-40B4-BE49-F238E27FC236}">
              <a16:creationId xmlns:a16="http://schemas.microsoft.com/office/drawing/2014/main" id="{00000000-0008-0000-0C00-000008060000}"/>
            </a:ext>
          </a:extLst>
        </xdr:cNvPr>
        <xdr:cNvSpPr txBox="1">
          <a:spLocks noChangeArrowheads="1"/>
        </xdr:cNvSpPr>
      </xdr:nvSpPr>
      <xdr:spPr bwMode="auto">
        <a:xfrm>
          <a:off x="2628900" y="21031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125</xdr:row>
      <xdr:rowOff>466725</xdr:rowOff>
    </xdr:to>
    <xdr:sp macro="" textlink="">
      <xdr:nvSpPr>
        <xdr:cNvPr id="1545" name="Text Box 118">
          <a:extLst>
            <a:ext uri="{FF2B5EF4-FFF2-40B4-BE49-F238E27FC236}">
              <a16:creationId xmlns:a16="http://schemas.microsoft.com/office/drawing/2014/main" id="{00000000-0008-0000-0C00-000009060000}"/>
            </a:ext>
          </a:extLst>
        </xdr:cNvPr>
        <xdr:cNvSpPr txBox="1">
          <a:spLocks noChangeArrowheads="1"/>
        </xdr:cNvSpPr>
      </xdr:nvSpPr>
      <xdr:spPr bwMode="auto">
        <a:xfrm>
          <a:off x="2628900" y="21031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46" name="Text Box 3">
          <a:extLst>
            <a:ext uri="{FF2B5EF4-FFF2-40B4-BE49-F238E27FC236}">
              <a16:creationId xmlns:a16="http://schemas.microsoft.com/office/drawing/2014/main" id="{00000000-0008-0000-0C00-00000A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47" name="Text Box 4">
          <a:extLst>
            <a:ext uri="{FF2B5EF4-FFF2-40B4-BE49-F238E27FC236}">
              <a16:creationId xmlns:a16="http://schemas.microsoft.com/office/drawing/2014/main" id="{00000000-0008-0000-0C00-00000B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48" name="Text Box 5">
          <a:extLst>
            <a:ext uri="{FF2B5EF4-FFF2-40B4-BE49-F238E27FC236}">
              <a16:creationId xmlns:a16="http://schemas.microsoft.com/office/drawing/2014/main" id="{00000000-0008-0000-0C00-00000C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49" name="Text Box 6">
          <a:extLst>
            <a:ext uri="{FF2B5EF4-FFF2-40B4-BE49-F238E27FC236}">
              <a16:creationId xmlns:a16="http://schemas.microsoft.com/office/drawing/2014/main" id="{00000000-0008-0000-0C00-00000D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0" name="Text Box 7">
          <a:extLst>
            <a:ext uri="{FF2B5EF4-FFF2-40B4-BE49-F238E27FC236}">
              <a16:creationId xmlns:a16="http://schemas.microsoft.com/office/drawing/2014/main" id="{00000000-0008-0000-0C00-00000E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1" name="Text Box 8">
          <a:extLst>
            <a:ext uri="{FF2B5EF4-FFF2-40B4-BE49-F238E27FC236}">
              <a16:creationId xmlns:a16="http://schemas.microsoft.com/office/drawing/2014/main" id="{00000000-0008-0000-0C00-00000F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2" name="Text Box 9">
          <a:extLst>
            <a:ext uri="{FF2B5EF4-FFF2-40B4-BE49-F238E27FC236}">
              <a16:creationId xmlns:a16="http://schemas.microsoft.com/office/drawing/2014/main" id="{00000000-0008-0000-0C00-000010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3" name="Text Box 10">
          <a:extLst>
            <a:ext uri="{FF2B5EF4-FFF2-40B4-BE49-F238E27FC236}">
              <a16:creationId xmlns:a16="http://schemas.microsoft.com/office/drawing/2014/main" id="{00000000-0008-0000-0C00-000011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4" name="Text Box 11">
          <a:extLst>
            <a:ext uri="{FF2B5EF4-FFF2-40B4-BE49-F238E27FC236}">
              <a16:creationId xmlns:a16="http://schemas.microsoft.com/office/drawing/2014/main" id="{00000000-0008-0000-0C00-000012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5" name="Text Box 12">
          <a:extLst>
            <a:ext uri="{FF2B5EF4-FFF2-40B4-BE49-F238E27FC236}">
              <a16:creationId xmlns:a16="http://schemas.microsoft.com/office/drawing/2014/main" id="{00000000-0008-0000-0C00-000013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6" name="Text Box 13">
          <a:extLst>
            <a:ext uri="{FF2B5EF4-FFF2-40B4-BE49-F238E27FC236}">
              <a16:creationId xmlns:a16="http://schemas.microsoft.com/office/drawing/2014/main" id="{00000000-0008-0000-0C00-000014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7" name="Text Box 14">
          <a:extLst>
            <a:ext uri="{FF2B5EF4-FFF2-40B4-BE49-F238E27FC236}">
              <a16:creationId xmlns:a16="http://schemas.microsoft.com/office/drawing/2014/main" id="{00000000-0008-0000-0C00-000015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8" name="Text Box 15">
          <a:extLst>
            <a:ext uri="{FF2B5EF4-FFF2-40B4-BE49-F238E27FC236}">
              <a16:creationId xmlns:a16="http://schemas.microsoft.com/office/drawing/2014/main" id="{00000000-0008-0000-0C00-000016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9" name="Text Box 16">
          <a:extLst>
            <a:ext uri="{FF2B5EF4-FFF2-40B4-BE49-F238E27FC236}">
              <a16:creationId xmlns:a16="http://schemas.microsoft.com/office/drawing/2014/main" id="{00000000-0008-0000-0C00-000017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0" name="Text Box 17">
          <a:extLst>
            <a:ext uri="{FF2B5EF4-FFF2-40B4-BE49-F238E27FC236}">
              <a16:creationId xmlns:a16="http://schemas.microsoft.com/office/drawing/2014/main" id="{00000000-0008-0000-0C00-000018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1" name="Text Box 18">
          <a:extLst>
            <a:ext uri="{FF2B5EF4-FFF2-40B4-BE49-F238E27FC236}">
              <a16:creationId xmlns:a16="http://schemas.microsoft.com/office/drawing/2014/main" id="{00000000-0008-0000-0C00-000019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2" name="Text Box 19">
          <a:extLst>
            <a:ext uri="{FF2B5EF4-FFF2-40B4-BE49-F238E27FC236}">
              <a16:creationId xmlns:a16="http://schemas.microsoft.com/office/drawing/2014/main" id="{00000000-0008-0000-0C00-00001A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3" name="Text Box 20">
          <a:extLst>
            <a:ext uri="{FF2B5EF4-FFF2-40B4-BE49-F238E27FC236}">
              <a16:creationId xmlns:a16="http://schemas.microsoft.com/office/drawing/2014/main" id="{00000000-0008-0000-0C00-00001B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4" name="Text Box 21">
          <a:extLst>
            <a:ext uri="{FF2B5EF4-FFF2-40B4-BE49-F238E27FC236}">
              <a16:creationId xmlns:a16="http://schemas.microsoft.com/office/drawing/2014/main" id="{00000000-0008-0000-0C00-00001C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5" name="Text Box 22">
          <a:extLst>
            <a:ext uri="{FF2B5EF4-FFF2-40B4-BE49-F238E27FC236}">
              <a16:creationId xmlns:a16="http://schemas.microsoft.com/office/drawing/2014/main" id="{00000000-0008-0000-0C00-00001D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6" name="Text Box 23">
          <a:extLst>
            <a:ext uri="{FF2B5EF4-FFF2-40B4-BE49-F238E27FC236}">
              <a16:creationId xmlns:a16="http://schemas.microsoft.com/office/drawing/2014/main" id="{00000000-0008-0000-0C00-00001E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7" name="Text Box 24">
          <a:extLst>
            <a:ext uri="{FF2B5EF4-FFF2-40B4-BE49-F238E27FC236}">
              <a16:creationId xmlns:a16="http://schemas.microsoft.com/office/drawing/2014/main" id="{00000000-0008-0000-0C00-00001F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8" name="Text Box 25">
          <a:extLst>
            <a:ext uri="{FF2B5EF4-FFF2-40B4-BE49-F238E27FC236}">
              <a16:creationId xmlns:a16="http://schemas.microsoft.com/office/drawing/2014/main" id="{00000000-0008-0000-0C00-000020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9" name="Text Box 48">
          <a:extLst>
            <a:ext uri="{FF2B5EF4-FFF2-40B4-BE49-F238E27FC236}">
              <a16:creationId xmlns:a16="http://schemas.microsoft.com/office/drawing/2014/main" id="{00000000-0008-0000-0C00-000021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70" name="Text Box 93">
          <a:extLst>
            <a:ext uri="{FF2B5EF4-FFF2-40B4-BE49-F238E27FC236}">
              <a16:creationId xmlns:a16="http://schemas.microsoft.com/office/drawing/2014/main" id="{00000000-0008-0000-0C00-000022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71" name="Text Box 94">
          <a:extLst>
            <a:ext uri="{FF2B5EF4-FFF2-40B4-BE49-F238E27FC236}">
              <a16:creationId xmlns:a16="http://schemas.microsoft.com/office/drawing/2014/main" id="{00000000-0008-0000-0C00-000023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2" name="Text Box 3">
          <a:extLst>
            <a:ext uri="{FF2B5EF4-FFF2-40B4-BE49-F238E27FC236}">
              <a16:creationId xmlns:a16="http://schemas.microsoft.com/office/drawing/2014/main" id="{00000000-0008-0000-0C00-000024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3" name="Text Box 4">
          <a:extLst>
            <a:ext uri="{FF2B5EF4-FFF2-40B4-BE49-F238E27FC236}">
              <a16:creationId xmlns:a16="http://schemas.microsoft.com/office/drawing/2014/main" id="{00000000-0008-0000-0C00-000025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4" name="Text Box 5">
          <a:extLst>
            <a:ext uri="{FF2B5EF4-FFF2-40B4-BE49-F238E27FC236}">
              <a16:creationId xmlns:a16="http://schemas.microsoft.com/office/drawing/2014/main" id="{00000000-0008-0000-0C00-000026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5" name="Text Box 6">
          <a:extLst>
            <a:ext uri="{FF2B5EF4-FFF2-40B4-BE49-F238E27FC236}">
              <a16:creationId xmlns:a16="http://schemas.microsoft.com/office/drawing/2014/main" id="{00000000-0008-0000-0C00-000027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6" name="Text Box 7">
          <a:extLst>
            <a:ext uri="{FF2B5EF4-FFF2-40B4-BE49-F238E27FC236}">
              <a16:creationId xmlns:a16="http://schemas.microsoft.com/office/drawing/2014/main" id="{00000000-0008-0000-0C00-000028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7" name="Text Box 8">
          <a:extLst>
            <a:ext uri="{FF2B5EF4-FFF2-40B4-BE49-F238E27FC236}">
              <a16:creationId xmlns:a16="http://schemas.microsoft.com/office/drawing/2014/main" id="{00000000-0008-0000-0C00-000029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8" name="Text Box 9">
          <a:extLst>
            <a:ext uri="{FF2B5EF4-FFF2-40B4-BE49-F238E27FC236}">
              <a16:creationId xmlns:a16="http://schemas.microsoft.com/office/drawing/2014/main" id="{00000000-0008-0000-0C00-00002A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9" name="Text Box 10">
          <a:extLst>
            <a:ext uri="{FF2B5EF4-FFF2-40B4-BE49-F238E27FC236}">
              <a16:creationId xmlns:a16="http://schemas.microsoft.com/office/drawing/2014/main" id="{00000000-0008-0000-0C00-00002B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0" name="Text Box 11">
          <a:extLst>
            <a:ext uri="{FF2B5EF4-FFF2-40B4-BE49-F238E27FC236}">
              <a16:creationId xmlns:a16="http://schemas.microsoft.com/office/drawing/2014/main" id="{00000000-0008-0000-0C00-00002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1" name="Text Box 12">
          <a:extLst>
            <a:ext uri="{FF2B5EF4-FFF2-40B4-BE49-F238E27FC236}">
              <a16:creationId xmlns:a16="http://schemas.microsoft.com/office/drawing/2014/main" id="{00000000-0008-0000-0C00-00002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2" name="Text Box 13">
          <a:extLst>
            <a:ext uri="{FF2B5EF4-FFF2-40B4-BE49-F238E27FC236}">
              <a16:creationId xmlns:a16="http://schemas.microsoft.com/office/drawing/2014/main" id="{00000000-0008-0000-0C00-00002E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3" name="Text Box 14">
          <a:extLst>
            <a:ext uri="{FF2B5EF4-FFF2-40B4-BE49-F238E27FC236}">
              <a16:creationId xmlns:a16="http://schemas.microsoft.com/office/drawing/2014/main" id="{00000000-0008-0000-0C00-00002F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4" name="Text Box 15">
          <a:extLst>
            <a:ext uri="{FF2B5EF4-FFF2-40B4-BE49-F238E27FC236}">
              <a16:creationId xmlns:a16="http://schemas.microsoft.com/office/drawing/2014/main" id="{00000000-0008-0000-0C00-000030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5" name="Text Box 16">
          <a:extLst>
            <a:ext uri="{FF2B5EF4-FFF2-40B4-BE49-F238E27FC236}">
              <a16:creationId xmlns:a16="http://schemas.microsoft.com/office/drawing/2014/main" id="{00000000-0008-0000-0C00-000031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6" name="Text Box 17">
          <a:extLst>
            <a:ext uri="{FF2B5EF4-FFF2-40B4-BE49-F238E27FC236}">
              <a16:creationId xmlns:a16="http://schemas.microsoft.com/office/drawing/2014/main" id="{00000000-0008-0000-0C00-000032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7" name="Text Box 18">
          <a:extLst>
            <a:ext uri="{FF2B5EF4-FFF2-40B4-BE49-F238E27FC236}">
              <a16:creationId xmlns:a16="http://schemas.microsoft.com/office/drawing/2014/main" id="{00000000-0008-0000-0C00-000033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8" name="Text Box 19">
          <a:extLst>
            <a:ext uri="{FF2B5EF4-FFF2-40B4-BE49-F238E27FC236}">
              <a16:creationId xmlns:a16="http://schemas.microsoft.com/office/drawing/2014/main" id="{00000000-0008-0000-0C00-000034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9" name="Text Box 20">
          <a:extLst>
            <a:ext uri="{FF2B5EF4-FFF2-40B4-BE49-F238E27FC236}">
              <a16:creationId xmlns:a16="http://schemas.microsoft.com/office/drawing/2014/main" id="{00000000-0008-0000-0C00-000035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0" name="Text Box 21">
          <a:extLst>
            <a:ext uri="{FF2B5EF4-FFF2-40B4-BE49-F238E27FC236}">
              <a16:creationId xmlns:a16="http://schemas.microsoft.com/office/drawing/2014/main" id="{00000000-0008-0000-0C00-000036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1" name="Text Box 22">
          <a:extLst>
            <a:ext uri="{FF2B5EF4-FFF2-40B4-BE49-F238E27FC236}">
              <a16:creationId xmlns:a16="http://schemas.microsoft.com/office/drawing/2014/main" id="{00000000-0008-0000-0C00-000037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2" name="Text Box 23">
          <a:extLst>
            <a:ext uri="{FF2B5EF4-FFF2-40B4-BE49-F238E27FC236}">
              <a16:creationId xmlns:a16="http://schemas.microsoft.com/office/drawing/2014/main" id="{00000000-0008-0000-0C00-000038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3" name="Text Box 24">
          <a:extLst>
            <a:ext uri="{FF2B5EF4-FFF2-40B4-BE49-F238E27FC236}">
              <a16:creationId xmlns:a16="http://schemas.microsoft.com/office/drawing/2014/main" id="{00000000-0008-0000-0C00-000039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4" name="Text Box 25">
          <a:extLst>
            <a:ext uri="{FF2B5EF4-FFF2-40B4-BE49-F238E27FC236}">
              <a16:creationId xmlns:a16="http://schemas.microsoft.com/office/drawing/2014/main" id="{00000000-0008-0000-0C00-00003A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5" name="Text Box 48">
          <a:extLst>
            <a:ext uri="{FF2B5EF4-FFF2-40B4-BE49-F238E27FC236}">
              <a16:creationId xmlns:a16="http://schemas.microsoft.com/office/drawing/2014/main" id="{00000000-0008-0000-0C00-00003B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6" name="Text Box 93">
          <a:extLst>
            <a:ext uri="{FF2B5EF4-FFF2-40B4-BE49-F238E27FC236}">
              <a16:creationId xmlns:a16="http://schemas.microsoft.com/office/drawing/2014/main" id="{00000000-0008-0000-0C00-00003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7" name="Text Box 94">
          <a:extLst>
            <a:ext uri="{FF2B5EF4-FFF2-40B4-BE49-F238E27FC236}">
              <a16:creationId xmlns:a16="http://schemas.microsoft.com/office/drawing/2014/main" id="{00000000-0008-0000-0C00-00003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2247900</xdr:colOff>
      <xdr:row>127</xdr:row>
      <xdr:rowOff>304800</xdr:rowOff>
    </xdr:to>
    <xdr:sp macro="" textlink="">
      <xdr:nvSpPr>
        <xdr:cNvPr id="1598" name="Text Box 1">
          <a:extLst>
            <a:ext uri="{FF2B5EF4-FFF2-40B4-BE49-F238E27FC236}">
              <a16:creationId xmlns:a16="http://schemas.microsoft.com/office/drawing/2014/main" id="{00000000-0008-0000-0C00-00003E060000}"/>
            </a:ext>
          </a:extLst>
        </xdr:cNvPr>
        <xdr:cNvSpPr txBox="1">
          <a:spLocks noChangeArrowheads="1"/>
        </xdr:cNvSpPr>
      </xdr:nvSpPr>
      <xdr:spPr bwMode="auto">
        <a:xfrm>
          <a:off x="2628900" y="218408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2247900</xdr:colOff>
      <xdr:row>127</xdr:row>
      <xdr:rowOff>304800</xdr:rowOff>
    </xdr:to>
    <xdr:sp macro="" textlink="">
      <xdr:nvSpPr>
        <xdr:cNvPr id="1599" name="Text Box 118">
          <a:extLst>
            <a:ext uri="{FF2B5EF4-FFF2-40B4-BE49-F238E27FC236}">
              <a16:creationId xmlns:a16="http://schemas.microsoft.com/office/drawing/2014/main" id="{00000000-0008-0000-0C00-00003F060000}"/>
            </a:ext>
          </a:extLst>
        </xdr:cNvPr>
        <xdr:cNvSpPr txBox="1">
          <a:spLocks noChangeArrowheads="1"/>
        </xdr:cNvSpPr>
      </xdr:nvSpPr>
      <xdr:spPr bwMode="auto">
        <a:xfrm>
          <a:off x="2628900" y="218408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0" name="Text Box 3">
          <a:extLst>
            <a:ext uri="{FF2B5EF4-FFF2-40B4-BE49-F238E27FC236}">
              <a16:creationId xmlns:a16="http://schemas.microsoft.com/office/drawing/2014/main" id="{00000000-0008-0000-0C00-000040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1" name="Text Box 4">
          <a:extLst>
            <a:ext uri="{FF2B5EF4-FFF2-40B4-BE49-F238E27FC236}">
              <a16:creationId xmlns:a16="http://schemas.microsoft.com/office/drawing/2014/main" id="{00000000-0008-0000-0C00-000041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2" name="Text Box 5">
          <a:extLst>
            <a:ext uri="{FF2B5EF4-FFF2-40B4-BE49-F238E27FC236}">
              <a16:creationId xmlns:a16="http://schemas.microsoft.com/office/drawing/2014/main" id="{00000000-0008-0000-0C00-000042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3" name="Text Box 6">
          <a:extLst>
            <a:ext uri="{FF2B5EF4-FFF2-40B4-BE49-F238E27FC236}">
              <a16:creationId xmlns:a16="http://schemas.microsoft.com/office/drawing/2014/main" id="{00000000-0008-0000-0C00-000043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4" name="Text Box 7">
          <a:extLst>
            <a:ext uri="{FF2B5EF4-FFF2-40B4-BE49-F238E27FC236}">
              <a16:creationId xmlns:a16="http://schemas.microsoft.com/office/drawing/2014/main" id="{00000000-0008-0000-0C00-000044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5" name="Text Box 8">
          <a:extLst>
            <a:ext uri="{FF2B5EF4-FFF2-40B4-BE49-F238E27FC236}">
              <a16:creationId xmlns:a16="http://schemas.microsoft.com/office/drawing/2014/main" id="{00000000-0008-0000-0C00-000045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6" name="Text Box 9">
          <a:extLst>
            <a:ext uri="{FF2B5EF4-FFF2-40B4-BE49-F238E27FC236}">
              <a16:creationId xmlns:a16="http://schemas.microsoft.com/office/drawing/2014/main" id="{00000000-0008-0000-0C00-000046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7" name="Text Box 10">
          <a:extLst>
            <a:ext uri="{FF2B5EF4-FFF2-40B4-BE49-F238E27FC236}">
              <a16:creationId xmlns:a16="http://schemas.microsoft.com/office/drawing/2014/main" id="{00000000-0008-0000-0C00-000047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8" name="Text Box 11">
          <a:extLst>
            <a:ext uri="{FF2B5EF4-FFF2-40B4-BE49-F238E27FC236}">
              <a16:creationId xmlns:a16="http://schemas.microsoft.com/office/drawing/2014/main" id="{00000000-0008-0000-0C00-000048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9" name="Text Box 12">
          <a:extLst>
            <a:ext uri="{FF2B5EF4-FFF2-40B4-BE49-F238E27FC236}">
              <a16:creationId xmlns:a16="http://schemas.microsoft.com/office/drawing/2014/main" id="{00000000-0008-0000-0C00-000049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0" name="Text Box 13">
          <a:extLst>
            <a:ext uri="{FF2B5EF4-FFF2-40B4-BE49-F238E27FC236}">
              <a16:creationId xmlns:a16="http://schemas.microsoft.com/office/drawing/2014/main" id="{00000000-0008-0000-0C00-00004A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1" name="Text Box 14">
          <a:extLst>
            <a:ext uri="{FF2B5EF4-FFF2-40B4-BE49-F238E27FC236}">
              <a16:creationId xmlns:a16="http://schemas.microsoft.com/office/drawing/2014/main" id="{00000000-0008-0000-0C00-00004B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2" name="Text Box 15">
          <a:extLst>
            <a:ext uri="{FF2B5EF4-FFF2-40B4-BE49-F238E27FC236}">
              <a16:creationId xmlns:a16="http://schemas.microsoft.com/office/drawing/2014/main" id="{00000000-0008-0000-0C00-00004C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3" name="Text Box 16">
          <a:extLst>
            <a:ext uri="{FF2B5EF4-FFF2-40B4-BE49-F238E27FC236}">
              <a16:creationId xmlns:a16="http://schemas.microsoft.com/office/drawing/2014/main" id="{00000000-0008-0000-0C00-00004D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4" name="Text Box 17">
          <a:extLst>
            <a:ext uri="{FF2B5EF4-FFF2-40B4-BE49-F238E27FC236}">
              <a16:creationId xmlns:a16="http://schemas.microsoft.com/office/drawing/2014/main" id="{00000000-0008-0000-0C00-00004E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5" name="Text Box 18">
          <a:extLst>
            <a:ext uri="{FF2B5EF4-FFF2-40B4-BE49-F238E27FC236}">
              <a16:creationId xmlns:a16="http://schemas.microsoft.com/office/drawing/2014/main" id="{00000000-0008-0000-0C00-00004F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6" name="Text Box 19">
          <a:extLst>
            <a:ext uri="{FF2B5EF4-FFF2-40B4-BE49-F238E27FC236}">
              <a16:creationId xmlns:a16="http://schemas.microsoft.com/office/drawing/2014/main" id="{00000000-0008-0000-0C00-000050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7" name="Text Box 20">
          <a:extLst>
            <a:ext uri="{FF2B5EF4-FFF2-40B4-BE49-F238E27FC236}">
              <a16:creationId xmlns:a16="http://schemas.microsoft.com/office/drawing/2014/main" id="{00000000-0008-0000-0C00-000051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8" name="Text Box 21">
          <a:extLst>
            <a:ext uri="{FF2B5EF4-FFF2-40B4-BE49-F238E27FC236}">
              <a16:creationId xmlns:a16="http://schemas.microsoft.com/office/drawing/2014/main" id="{00000000-0008-0000-0C00-000052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9" name="Text Box 22">
          <a:extLst>
            <a:ext uri="{FF2B5EF4-FFF2-40B4-BE49-F238E27FC236}">
              <a16:creationId xmlns:a16="http://schemas.microsoft.com/office/drawing/2014/main" id="{00000000-0008-0000-0C00-000053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0" name="Text Box 23">
          <a:extLst>
            <a:ext uri="{FF2B5EF4-FFF2-40B4-BE49-F238E27FC236}">
              <a16:creationId xmlns:a16="http://schemas.microsoft.com/office/drawing/2014/main" id="{00000000-0008-0000-0C00-000054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1" name="Text Box 24">
          <a:extLst>
            <a:ext uri="{FF2B5EF4-FFF2-40B4-BE49-F238E27FC236}">
              <a16:creationId xmlns:a16="http://schemas.microsoft.com/office/drawing/2014/main" id="{00000000-0008-0000-0C00-000055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2" name="Text Box 25">
          <a:extLst>
            <a:ext uri="{FF2B5EF4-FFF2-40B4-BE49-F238E27FC236}">
              <a16:creationId xmlns:a16="http://schemas.microsoft.com/office/drawing/2014/main" id="{00000000-0008-0000-0C00-000056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3" name="Text Box 48">
          <a:extLst>
            <a:ext uri="{FF2B5EF4-FFF2-40B4-BE49-F238E27FC236}">
              <a16:creationId xmlns:a16="http://schemas.microsoft.com/office/drawing/2014/main" id="{00000000-0008-0000-0C00-000057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4" name="Text Box 93">
          <a:extLst>
            <a:ext uri="{FF2B5EF4-FFF2-40B4-BE49-F238E27FC236}">
              <a16:creationId xmlns:a16="http://schemas.microsoft.com/office/drawing/2014/main" id="{00000000-0008-0000-0C00-000058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5" name="Text Box 94">
          <a:extLst>
            <a:ext uri="{FF2B5EF4-FFF2-40B4-BE49-F238E27FC236}">
              <a16:creationId xmlns:a16="http://schemas.microsoft.com/office/drawing/2014/main" id="{00000000-0008-0000-0C00-000059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26" name="Text Box 3">
          <a:extLst>
            <a:ext uri="{FF2B5EF4-FFF2-40B4-BE49-F238E27FC236}">
              <a16:creationId xmlns:a16="http://schemas.microsoft.com/office/drawing/2014/main" id="{00000000-0008-0000-0C00-00005A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27" name="Text Box 4">
          <a:extLst>
            <a:ext uri="{FF2B5EF4-FFF2-40B4-BE49-F238E27FC236}">
              <a16:creationId xmlns:a16="http://schemas.microsoft.com/office/drawing/2014/main" id="{00000000-0008-0000-0C00-00005B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28" name="Text Box 5">
          <a:extLst>
            <a:ext uri="{FF2B5EF4-FFF2-40B4-BE49-F238E27FC236}">
              <a16:creationId xmlns:a16="http://schemas.microsoft.com/office/drawing/2014/main" id="{00000000-0008-0000-0C00-00005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29" name="Text Box 6">
          <a:extLst>
            <a:ext uri="{FF2B5EF4-FFF2-40B4-BE49-F238E27FC236}">
              <a16:creationId xmlns:a16="http://schemas.microsoft.com/office/drawing/2014/main" id="{00000000-0008-0000-0C00-00005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0" name="Text Box 7">
          <a:extLst>
            <a:ext uri="{FF2B5EF4-FFF2-40B4-BE49-F238E27FC236}">
              <a16:creationId xmlns:a16="http://schemas.microsoft.com/office/drawing/2014/main" id="{00000000-0008-0000-0C00-00005E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1" name="Text Box 8">
          <a:extLst>
            <a:ext uri="{FF2B5EF4-FFF2-40B4-BE49-F238E27FC236}">
              <a16:creationId xmlns:a16="http://schemas.microsoft.com/office/drawing/2014/main" id="{00000000-0008-0000-0C00-00005F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2" name="Text Box 9">
          <a:extLst>
            <a:ext uri="{FF2B5EF4-FFF2-40B4-BE49-F238E27FC236}">
              <a16:creationId xmlns:a16="http://schemas.microsoft.com/office/drawing/2014/main" id="{00000000-0008-0000-0C00-000060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3" name="Text Box 10">
          <a:extLst>
            <a:ext uri="{FF2B5EF4-FFF2-40B4-BE49-F238E27FC236}">
              <a16:creationId xmlns:a16="http://schemas.microsoft.com/office/drawing/2014/main" id="{00000000-0008-0000-0C00-000061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4" name="Text Box 11">
          <a:extLst>
            <a:ext uri="{FF2B5EF4-FFF2-40B4-BE49-F238E27FC236}">
              <a16:creationId xmlns:a16="http://schemas.microsoft.com/office/drawing/2014/main" id="{00000000-0008-0000-0C00-000062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5" name="Text Box 12">
          <a:extLst>
            <a:ext uri="{FF2B5EF4-FFF2-40B4-BE49-F238E27FC236}">
              <a16:creationId xmlns:a16="http://schemas.microsoft.com/office/drawing/2014/main" id="{00000000-0008-0000-0C00-000063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6" name="Text Box 13">
          <a:extLst>
            <a:ext uri="{FF2B5EF4-FFF2-40B4-BE49-F238E27FC236}">
              <a16:creationId xmlns:a16="http://schemas.microsoft.com/office/drawing/2014/main" id="{00000000-0008-0000-0C00-000064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7" name="Text Box 14">
          <a:extLst>
            <a:ext uri="{FF2B5EF4-FFF2-40B4-BE49-F238E27FC236}">
              <a16:creationId xmlns:a16="http://schemas.microsoft.com/office/drawing/2014/main" id="{00000000-0008-0000-0C00-000065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8" name="Text Box 15">
          <a:extLst>
            <a:ext uri="{FF2B5EF4-FFF2-40B4-BE49-F238E27FC236}">
              <a16:creationId xmlns:a16="http://schemas.microsoft.com/office/drawing/2014/main" id="{00000000-0008-0000-0C00-000066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9" name="Text Box 16">
          <a:extLst>
            <a:ext uri="{FF2B5EF4-FFF2-40B4-BE49-F238E27FC236}">
              <a16:creationId xmlns:a16="http://schemas.microsoft.com/office/drawing/2014/main" id="{00000000-0008-0000-0C00-000067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0" name="Text Box 17">
          <a:extLst>
            <a:ext uri="{FF2B5EF4-FFF2-40B4-BE49-F238E27FC236}">
              <a16:creationId xmlns:a16="http://schemas.microsoft.com/office/drawing/2014/main" id="{00000000-0008-0000-0C00-000068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1" name="Text Box 18">
          <a:extLst>
            <a:ext uri="{FF2B5EF4-FFF2-40B4-BE49-F238E27FC236}">
              <a16:creationId xmlns:a16="http://schemas.microsoft.com/office/drawing/2014/main" id="{00000000-0008-0000-0C00-000069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2" name="Text Box 19">
          <a:extLst>
            <a:ext uri="{FF2B5EF4-FFF2-40B4-BE49-F238E27FC236}">
              <a16:creationId xmlns:a16="http://schemas.microsoft.com/office/drawing/2014/main" id="{00000000-0008-0000-0C00-00006A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3" name="Text Box 20">
          <a:extLst>
            <a:ext uri="{FF2B5EF4-FFF2-40B4-BE49-F238E27FC236}">
              <a16:creationId xmlns:a16="http://schemas.microsoft.com/office/drawing/2014/main" id="{00000000-0008-0000-0C00-00006B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4" name="Text Box 21">
          <a:extLst>
            <a:ext uri="{FF2B5EF4-FFF2-40B4-BE49-F238E27FC236}">
              <a16:creationId xmlns:a16="http://schemas.microsoft.com/office/drawing/2014/main" id="{00000000-0008-0000-0C00-00006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5" name="Text Box 22">
          <a:extLst>
            <a:ext uri="{FF2B5EF4-FFF2-40B4-BE49-F238E27FC236}">
              <a16:creationId xmlns:a16="http://schemas.microsoft.com/office/drawing/2014/main" id="{00000000-0008-0000-0C00-00006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6" name="Text Box 23">
          <a:extLst>
            <a:ext uri="{FF2B5EF4-FFF2-40B4-BE49-F238E27FC236}">
              <a16:creationId xmlns:a16="http://schemas.microsoft.com/office/drawing/2014/main" id="{00000000-0008-0000-0C00-00006E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7" name="Text Box 24">
          <a:extLst>
            <a:ext uri="{FF2B5EF4-FFF2-40B4-BE49-F238E27FC236}">
              <a16:creationId xmlns:a16="http://schemas.microsoft.com/office/drawing/2014/main" id="{00000000-0008-0000-0C00-00006F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8" name="Text Box 25">
          <a:extLst>
            <a:ext uri="{FF2B5EF4-FFF2-40B4-BE49-F238E27FC236}">
              <a16:creationId xmlns:a16="http://schemas.microsoft.com/office/drawing/2014/main" id="{00000000-0008-0000-0C00-000070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9" name="Text Box 48">
          <a:extLst>
            <a:ext uri="{FF2B5EF4-FFF2-40B4-BE49-F238E27FC236}">
              <a16:creationId xmlns:a16="http://schemas.microsoft.com/office/drawing/2014/main" id="{00000000-0008-0000-0C00-000071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50" name="Text Box 93">
          <a:extLst>
            <a:ext uri="{FF2B5EF4-FFF2-40B4-BE49-F238E27FC236}">
              <a16:creationId xmlns:a16="http://schemas.microsoft.com/office/drawing/2014/main" id="{00000000-0008-0000-0C00-000072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51" name="Text Box 94">
          <a:extLst>
            <a:ext uri="{FF2B5EF4-FFF2-40B4-BE49-F238E27FC236}">
              <a16:creationId xmlns:a16="http://schemas.microsoft.com/office/drawing/2014/main" id="{00000000-0008-0000-0C00-000073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2" name="Text Box 1">
          <a:extLst>
            <a:ext uri="{FF2B5EF4-FFF2-40B4-BE49-F238E27FC236}">
              <a16:creationId xmlns:a16="http://schemas.microsoft.com/office/drawing/2014/main" id="{00000000-0008-0000-0C00-000074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3" name="Text Box 118">
          <a:extLst>
            <a:ext uri="{FF2B5EF4-FFF2-40B4-BE49-F238E27FC236}">
              <a16:creationId xmlns:a16="http://schemas.microsoft.com/office/drawing/2014/main" id="{00000000-0008-0000-0C00-000075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4" name="Text Box 1">
          <a:extLst>
            <a:ext uri="{FF2B5EF4-FFF2-40B4-BE49-F238E27FC236}">
              <a16:creationId xmlns:a16="http://schemas.microsoft.com/office/drawing/2014/main" id="{00000000-0008-0000-0C00-000076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5" name="Text Box 118">
          <a:extLst>
            <a:ext uri="{FF2B5EF4-FFF2-40B4-BE49-F238E27FC236}">
              <a16:creationId xmlns:a16="http://schemas.microsoft.com/office/drawing/2014/main" id="{00000000-0008-0000-0C00-000077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6" name="Text Box 1">
          <a:extLst>
            <a:ext uri="{FF2B5EF4-FFF2-40B4-BE49-F238E27FC236}">
              <a16:creationId xmlns:a16="http://schemas.microsoft.com/office/drawing/2014/main" id="{00000000-0008-0000-0C00-000078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7" name="Text Box 118">
          <a:extLst>
            <a:ext uri="{FF2B5EF4-FFF2-40B4-BE49-F238E27FC236}">
              <a16:creationId xmlns:a16="http://schemas.microsoft.com/office/drawing/2014/main" id="{00000000-0008-0000-0C00-000079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2247900</xdr:colOff>
      <xdr:row>127</xdr:row>
      <xdr:rowOff>304800</xdr:rowOff>
    </xdr:to>
    <xdr:sp macro="" textlink="">
      <xdr:nvSpPr>
        <xdr:cNvPr id="1658" name="Text Box 1">
          <a:extLst>
            <a:ext uri="{FF2B5EF4-FFF2-40B4-BE49-F238E27FC236}">
              <a16:creationId xmlns:a16="http://schemas.microsoft.com/office/drawing/2014/main" id="{00000000-0008-0000-0C00-00007A060000}"/>
            </a:ext>
          </a:extLst>
        </xdr:cNvPr>
        <xdr:cNvSpPr txBox="1">
          <a:spLocks noChangeArrowheads="1"/>
        </xdr:cNvSpPr>
      </xdr:nvSpPr>
      <xdr:spPr bwMode="auto">
        <a:xfrm>
          <a:off x="2628900" y="218408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2247900</xdr:colOff>
      <xdr:row>127</xdr:row>
      <xdr:rowOff>304800</xdr:rowOff>
    </xdr:to>
    <xdr:sp macro="" textlink="">
      <xdr:nvSpPr>
        <xdr:cNvPr id="1659" name="Text Box 118">
          <a:extLst>
            <a:ext uri="{FF2B5EF4-FFF2-40B4-BE49-F238E27FC236}">
              <a16:creationId xmlns:a16="http://schemas.microsoft.com/office/drawing/2014/main" id="{00000000-0008-0000-0C00-00007B060000}"/>
            </a:ext>
          </a:extLst>
        </xdr:cNvPr>
        <xdr:cNvSpPr txBox="1">
          <a:spLocks noChangeArrowheads="1"/>
        </xdr:cNvSpPr>
      </xdr:nvSpPr>
      <xdr:spPr bwMode="auto">
        <a:xfrm>
          <a:off x="2628900" y="218408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0" name="Text Box 3">
          <a:extLst>
            <a:ext uri="{FF2B5EF4-FFF2-40B4-BE49-F238E27FC236}">
              <a16:creationId xmlns:a16="http://schemas.microsoft.com/office/drawing/2014/main" id="{00000000-0008-0000-0C00-00007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1" name="Text Box 4">
          <a:extLst>
            <a:ext uri="{FF2B5EF4-FFF2-40B4-BE49-F238E27FC236}">
              <a16:creationId xmlns:a16="http://schemas.microsoft.com/office/drawing/2014/main" id="{00000000-0008-0000-0C00-00007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2" name="Text Box 5">
          <a:extLst>
            <a:ext uri="{FF2B5EF4-FFF2-40B4-BE49-F238E27FC236}">
              <a16:creationId xmlns:a16="http://schemas.microsoft.com/office/drawing/2014/main" id="{00000000-0008-0000-0C00-00007E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3" name="Text Box 6">
          <a:extLst>
            <a:ext uri="{FF2B5EF4-FFF2-40B4-BE49-F238E27FC236}">
              <a16:creationId xmlns:a16="http://schemas.microsoft.com/office/drawing/2014/main" id="{00000000-0008-0000-0C00-00007F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4" name="Text Box 7">
          <a:extLst>
            <a:ext uri="{FF2B5EF4-FFF2-40B4-BE49-F238E27FC236}">
              <a16:creationId xmlns:a16="http://schemas.microsoft.com/office/drawing/2014/main" id="{00000000-0008-0000-0C00-000080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5" name="Text Box 8">
          <a:extLst>
            <a:ext uri="{FF2B5EF4-FFF2-40B4-BE49-F238E27FC236}">
              <a16:creationId xmlns:a16="http://schemas.microsoft.com/office/drawing/2014/main" id="{00000000-0008-0000-0C00-000081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6" name="Text Box 9">
          <a:extLst>
            <a:ext uri="{FF2B5EF4-FFF2-40B4-BE49-F238E27FC236}">
              <a16:creationId xmlns:a16="http://schemas.microsoft.com/office/drawing/2014/main" id="{00000000-0008-0000-0C00-000082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7" name="Text Box 10">
          <a:extLst>
            <a:ext uri="{FF2B5EF4-FFF2-40B4-BE49-F238E27FC236}">
              <a16:creationId xmlns:a16="http://schemas.microsoft.com/office/drawing/2014/main" id="{00000000-0008-0000-0C00-000083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8" name="Text Box 11">
          <a:extLst>
            <a:ext uri="{FF2B5EF4-FFF2-40B4-BE49-F238E27FC236}">
              <a16:creationId xmlns:a16="http://schemas.microsoft.com/office/drawing/2014/main" id="{00000000-0008-0000-0C00-000084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9" name="Text Box 12">
          <a:extLst>
            <a:ext uri="{FF2B5EF4-FFF2-40B4-BE49-F238E27FC236}">
              <a16:creationId xmlns:a16="http://schemas.microsoft.com/office/drawing/2014/main" id="{00000000-0008-0000-0C00-000085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0" name="Text Box 13">
          <a:extLst>
            <a:ext uri="{FF2B5EF4-FFF2-40B4-BE49-F238E27FC236}">
              <a16:creationId xmlns:a16="http://schemas.microsoft.com/office/drawing/2014/main" id="{00000000-0008-0000-0C00-000086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1" name="Text Box 14">
          <a:extLst>
            <a:ext uri="{FF2B5EF4-FFF2-40B4-BE49-F238E27FC236}">
              <a16:creationId xmlns:a16="http://schemas.microsoft.com/office/drawing/2014/main" id="{00000000-0008-0000-0C00-000087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2" name="Text Box 15">
          <a:extLst>
            <a:ext uri="{FF2B5EF4-FFF2-40B4-BE49-F238E27FC236}">
              <a16:creationId xmlns:a16="http://schemas.microsoft.com/office/drawing/2014/main" id="{00000000-0008-0000-0C00-000088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3" name="Text Box 16">
          <a:extLst>
            <a:ext uri="{FF2B5EF4-FFF2-40B4-BE49-F238E27FC236}">
              <a16:creationId xmlns:a16="http://schemas.microsoft.com/office/drawing/2014/main" id="{00000000-0008-0000-0C00-000089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4" name="Text Box 17">
          <a:extLst>
            <a:ext uri="{FF2B5EF4-FFF2-40B4-BE49-F238E27FC236}">
              <a16:creationId xmlns:a16="http://schemas.microsoft.com/office/drawing/2014/main" id="{00000000-0008-0000-0C00-00008A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5" name="Text Box 18">
          <a:extLst>
            <a:ext uri="{FF2B5EF4-FFF2-40B4-BE49-F238E27FC236}">
              <a16:creationId xmlns:a16="http://schemas.microsoft.com/office/drawing/2014/main" id="{00000000-0008-0000-0C00-00008B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6" name="Text Box 19">
          <a:extLst>
            <a:ext uri="{FF2B5EF4-FFF2-40B4-BE49-F238E27FC236}">
              <a16:creationId xmlns:a16="http://schemas.microsoft.com/office/drawing/2014/main" id="{00000000-0008-0000-0C00-00008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7" name="Text Box 20">
          <a:extLst>
            <a:ext uri="{FF2B5EF4-FFF2-40B4-BE49-F238E27FC236}">
              <a16:creationId xmlns:a16="http://schemas.microsoft.com/office/drawing/2014/main" id="{00000000-0008-0000-0C00-00008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8" name="Text Box 21">
          <a:extLst>
            <a:ext uri="{FF2B5EF4-FFF2-40B4-BE49-F238E27FC236}">
              <a16:creationId xmlns:a16="http://schemas.microsoft.com/office/drawing/2014/main" id="{00000000-0008-0000-0C00-00008E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9" name="Text Box 22">
          <a:extLst>
            <a:ext uri="{FF2B5EF4-FFF2-40B4-BE49-F238E27FC236}">
              <a16:creationId xmlns:a16="http://schemas.microsoft.com/office/drawing/2014/main" id="{00000000-0008-0000-0C00-00008F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80" name="Text Box 23">
          <a:extLst>
            <a:ext uri="{FF2B5EF4-FFF2-40B4-BE49-F238E27FC236}">
              <a16:creationId xmlns:a16="http://schemas.microsoft.com/office/drawing/2014/main" id="{00000000-0008-0000-0C00-000090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81" name="Text Box 24">
          <a:extLst>
            <a:ext uri="{FF2B5EF4-FFF2-40B4-BE49-F238E27FC236}">
              <a16:creationId xmlns:a16="http://schemas.microsoft.com/office/drawing/2014/main" id="{00000000-0008-0000-0C00-000091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82" name="Text Box 25">
          <a:extLst>
            <a:ext uri="{FF2B5EF4-FFF2-40B4-BE49-F238E27FC236}">
              <a16:creationId xmlns:a16="http://schemas.microsoft.com/office/drawing/2014/main" id="{00000000-0008-0000-0C00-000092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83" name="Text Box 48">
          <a:extLst>
            <a:ext uri="{FF2B5EF4-FFF2-40B4-BE49-F238E27FC236}">
              <a16:creationId xmlns:a16="http://schemas.microsoft.com/office/drawing/2014/main" id="{00000000-0008-0000-0C00-000093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84" name="Text Box 93">
          <a:extLst>
            <a:ext uri="{FF2B5EF4-FFF2-40B4-BE49-F238E27FC236}">
              <a16:creationId xmlns:a16="http://schemas.microsoft.com/office/drawing/2014/main" id="{00000000-0008-0000-0C00-000094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126</xdr:row>
      <xdr:rowOff>0</xdr:rowOff>
    </xdr:from>
    <xdr:to>
      <xdr:col>4</xdr:col>
      <xdr:colOff>142875</xdr:colOff>
      <xdr:row>127</xdr:row>
      <xdr:rowOff>304800</xdr:rowOff>
    </xdr:to>
    <xdr:sp macro="" textlink="">
      <xdr:nvSpPr>
        <xdr:cNvPr id="1685" name="Text Box 94">
          <a:extLst>
            <a:ext uri="{FF2B5EF4-FFF2-40B4-BE49-F238E27FC236}">
              <a16:creationId xmlns:a16="http://schemas.microsoft.com/office/drawing/2014/main" id="{00000000-0008-0000-0C00-000095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86" name="Text Box 3">
          <a:extLst>
            <a:ext uri="{FF2B5EF4-FFF2-40B4-BE49-F238E27FC236}">
              <a16:creationId xmlns:a16="http://schemas.microsoft.com/office/drawing/2014/main" id="{00000000-0008-0000-0C00-00009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87" name="Text Box 4">
          <a:extLst>
            <a:ext uri="{FF2B5EF4-FFF2-40B4-BE49-F238E27FC236}">
              <a16:creationId xmlns:a16="http://schemas.microsoft.com/office/drawing/2014/main" id="{00000000-0008-0000-0C00-00009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88" name="Text Box 5">
          <a:extLst>
            <a:ext uri="{FF2B5EF4-FFF2-40B4-BE49-F238E27FC236}">
              <a16:creationId xmlns:a16="http://schemas.microsoft.com/office/drawing/2014/main" id="{00000000-0008-0000-0C00-00009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89" name="Text Box 6">
          <a:extLst>
            <a:ext uri="{FF2B5EF4-FFF2-40B4-BE49-F238E27FC236}">
              <a16:creationId xmlns:a16="http://schemas.microsoft.com/office/drawing/2014/main" id="{00000000-0008-0000-0C00-00009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0" name="Text Box 7">
          <a:extLst>
            <a:ext uri="{FF2B5EF4-FFF2-40B4-BE49-F238E27FC236}">
              <a16:creationId xmlns:a16="http://schemas.microsoft.com/office/drawing/2014/main" id="{00000000-0008-0000-0C00-00009A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1" name="Text Box 8">
          <a:extLst>
            <a:ext uri="{FF2B5EF4-FFF2-40B4-BE49-F238E27FC236}">
              <a16:creationId xmlns:a16="http://schemas.microsoft.com/office/drawing/2014/main" id="{00000000-0008-0000-0C00-00009B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2" name="Text Box 9">
          <a:extLst>
            <a:ext uri="{FF2B5EF4-FFF2-40B4-BE49-F238E27FC236}">
              <a16:creationId xmlns:a16="http://schemas.microsoft.com/office/drawing/2014/main" id="{00000000-0008-0000-0C00-00009C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3" name="Text Box 10">
          <a:extLst>
            <a:ext uri="{FF2B5EF4-FFF2-40B4-BE49-F238E27FC236}">
              <a16:creationId xmlns:a16="http://schemas.microsoft.com/office/drawing/2014/main" id="{00000000-0008-0000-0C00-00009D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4" name="Text Box 11">
          <a:extLst>
            <a:ext uri="{FF2B5EF4-FFF2-40B4-BE49-F238E27FC236}">
              <a16:creationId xmlns:a16="http://schemas.microsoft.com/office/drawing/2014/main" id="{00000000-0008-0000-0C00-00009E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5" name="Text Box 12">
          <a:extLst>
            <a:ext uri="{FF2B5EF4-FFF2-40B4-BE49-F238E27FC236}">
              <a16:creationId xmlns:a16="http://schemas.microsoft.com/office/drawing/2014/main" id="{00000000-0008-0000-0C00-00009F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6" name="Text Box 13">
          <a:extLst>
            <a:ext uri="{FF2B5EF4-FFF2-40B4-BE49-F238E27FC236}">
              <a16:creationId xmlns:a16="http://schemas.microsoft.com/office/drawing/2014/main" id="{00000000-0008-0000-0C00-0000A0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7" name="Text Box 14">
          <a:extLst>
            <a:ext uri="{FF2B5EF4-FFF2-40B4-BE49-F238E27FC236}">
              <a16:creationId xmlns:a16="http://schemas.microsoft.com/office/drawing/2014/main" id="{00000000-0008-0000-0C00-0000A1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8" name="Text Box 15">
          <a:extLst>
            <a:ext uri="{FF2B5EF4-FFF2-40B4-BE49-F238E27FC236}">
              <a16:creationId xmlns:a16="http://schemas.microsoft.com/office/drawing/2014/main" id="{00000000-0008-0000-0C00-0000A2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9" name="Text Box 16">
          <a:extLst>
            <a:ext uri="{FF2B5EF4-FFF2-40B4-BE49-F238E27FC236}">
              <a16:creationId xmlns:a16="http://schemas.microsoft.com/office/drawing/2014/main" id="{00000000-0008-0000-0C00-0000A3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0" name="Text Box 17">
          <a:extLst>
            <a:ext uri="{FF2B5EF4-FFF2-40B4-BE49-F238E27FC236}">
              <a16:creationId xmlns:a16="http://schemas.microsoft.com/office/drawing/2014/main" id="{00000000-0008-0000-0C00-0000A4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1" name="Text Box 18">
          <a:extLst>
            <a:ext uri="{FF2B5EF4-FFF2-40B4-BE49-F238E27FC236}">
              <a16:creationId xmlns:a16="http://schemas.microsoft.com/office/drawing/2014/main" id="{00000000-0008-0000-0C00-0000A5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2" name="Text Box 19">
          <a:extLst>
            <a:ext uri="{FF2B5EF4-FFF2-40B4-BE49-F238E27FC236}">
              <a16:creationId xmlns:a16="http://schemas.microsoft.com/office/drawing/2014/main" id="{00000000-0008-0000-0C00-0000A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3" name="Text Box 20">
          <a:extLst>
            <a:ext uri="{FF2B5EF4-FFF2-40B4-BE49-F238E27FC236}">
              <a16:creationId xmlns:a16="http://schemas.microsoft.com/office/drawing/2014/main" id="{00000000-0008-0000-0C00-0000A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4" name="Text Box 21">
          <a:extLst>
            <a:ext uri="{FF2B5EF4-FFF2-40B4-BE49-F238E27FC236}">
              <a16:creationId xmlns:a16="http://schemas.microsoft.com/office/drawing/2014/main" id="{00000000-0008-0000-0C00-0000A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5" name="Text Box 22">
          <a:extLst>
            <a:ext uri="{FF2B5EF4-FFF2-40B4-BE49-F238E27FC236}">
              <a16:creationId xmlns:a16="http://schemas.microsoft.com/office/drawing/2014/main" id="{00000000-0008-0000-0C00-0000A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6" name="Text Box 23">
          <a:extLst>
            <a:ext uri="{FF2B5EF4-FFF2-40B4-BE49-F238E27FC236}">
              <a16:creationId xmlns:a16="http://schemas.microsoft.com/office/drawing/2014/main" id="{00000000-0008-0000-0C00-0000AA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7" name="Text Box 24">
          <a:extLst>
            <a:ext uri="{FF2B5EF4-FFF2-40B4-BE49-F238E27FC236}">
              <a16:creationId xmlns:a16="http://schemas.microsoft.com/office/drawing/2014/main" id="{00000000-0008-0000-0C00-0000AB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8" name="Text Box 25">
          <a:extLst>
            <a:ext uri="{FF2B5EF4-FFF2-40B4-BE49-F238E27FC236}">
              <a16:creationId xmlns:a16="http://schemas.microsoft.com/office/drawing/2014/main" id="{00000000-0008-0000-0C00-0000AC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9" name="Text Box 48">
          <a:extLst>
            <a:ext uri="{FF2B5EF4-FFF2-40B4-BE49-F238E27FC236}">
              <a16:creationId xmlns:a16="http://schemas.microsoft.com/office/drawing/2014/main" id="{00000000-0008-0000-0C00-0000AD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0" name="Text Box 93">
          <a:extLst>
            <a:ext uri="{FF2B5EF4-FFF2-40B4-BE49-F238E27FC236}">
              <a16:creationId xmlns:a16="http://schemas.microsoft.com/office/drawing/2014/main" id="{00000000-0008-0000-0C00-0000AE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1" name="Text Box 94">
          <a:extLst>
            <a:ext uri="{FF2B5EF4-FFF2-40B4-BE49-F238E27FC236}">
              <a16:creationId xmlns:a16="http://schemas.microsoft.com/office/drawing/2014/main" id="{00000000-0008-0000-0C00-0000AF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2" name="Text Box 3">
          <a:extLst>
            <a:ext uri="{FF2B5EF4-FFF2-40B4-BE49-F238E27FC236}">
              <a16:creationId xmlns:a16="http://schemas.microsoft.com/office/drawing/2014/main" id="{00000000-0008-0000-0C00-0000B0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3" name="Text Box 4">
          <a:extLst>
            <a:ext uri="{FF2B5EF4-FFF2-40B4-BE49-F238E27FC236}">
              <a16:creationId xmlns:a16="http://schemas.microsoft.com/office/drawing/2014/main" id="{00000000-0008-0000-0C00-0000B1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4" name="Text Box 5">
          <a:extLst>
            <a:ext uri="{FF2B5EF4-FFF2-40B4-BE49-F238E27FC236}">
              <a16:creationId xmlns:a16="http://schemas.microsoft.com/office/drawing/2014/main" id="{00000000-0008-0000-0C00-0000B2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5" name="Text Box 6">
          <a:extLst>
            <a:ext uri="{FF2B5EF4-FFF2-40B4-BE49-F238E27FC236}">
              <a16:creationId xmlns:a16="http://schemas.microsoft.com/office/drawing/2014/main" id="{00000000-0008-0000-0C00-0000B3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6" name="Text Box 7">
          <a:extLst>
            <a:ext uri="{FF2B5EF4-FFF2-40B4-BE49-F238E27FC236}">
              <a16:creationId xmlns:a16="http://schemas.microsoft.com/office/drawing/2014/main" id="{00000000-0008-0000-0C00-0000B4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7" name="Text Box 8">
          <a:extLst>
            <a:ext uri="{FF2B5EF4-FFF2-40B4-BE49-F238E27FC236}">
              <a16:creationId xmlns:a16="http://schemas.microsoft.com/office/drawing/2014/main" id="{00000000-0008-0000-0C00-0000B5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8" name="Text Box 9">
          <a:extLst>
            <a:ext uri="{FF2B5EF4-FFF2-40B4-BE49-F238E27FC236}">
              <a16:creationId xmlns:a16="http://schemas.microsoft.com/office/drawing/2014/main" id="{00000000-0008-0000-0C00-0000B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9" name="Text Box 10">
          <a:extLst>
            <a:ext uri="{FF2B5EF4-FFF2-40B4-BE49-F238E27FC236}">
              <a16:creationId xmlns:a16="http://schemas.microsoft.com/office/drawing/2014/main" id="{00000000-0008-0000-0C00-0000B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0" name="Text Box 11">
          <a:extLst>
            <a:ext uri="{FF2B5EF4-FFF2-40B4-BE49-F238E27FC236}">
              <a16:creationId xmlns:a16="http://schemas.microsoft.com/office/drawing/2014/main" id="{00000000-0008-0000-0C00-0000B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1" name="Text Box 12">
          <a:extLst>
            <a:ext uri="{FF2B5EF4-FFF2-40B4-BE49-F238E27FC236}">
              <a16:creationId xmlns:a16="http://schemas.microsoft.com/office/drawing/2014/main" id="{00000000-0008-0000-0C00-0000B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2" name="Text Box 13">
          <a:extLst>
            <a:ext uri="{FF2B5EF4-FFF2-40B4-BE49-F238E27FC236}">
              <a16:creationId xmlns:a16="http://schemas.microsoft.com/office/drawing/2014/main" id="{00000000-0008-0000-0C00-0000BA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3" name="Text Box 14">
          <a:extLst>
            <a:ext uri="{FF2B5EF4-FFF2-40B4-BE49-F238E27FC236}">
              <a16:creationId xmlns:a16="http://schemas.microsoft.com/office/drawing/2014/main" id="{00000000-0008-0000-0C00-0000BB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4" name="Text Box 15">
          <a:extLst>
            <a:ext uri="{FF2B5EF4-FFF2-40B4-BE49-F238E27FC236}">
              <a16:creationId xmlns:a16="http://schemas.microsoft.com/office/drawing/2014/main" id="{00000000-0008-0000-0C00-0000BC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5" name="Text Box 16">
          <a:extLst>
            <a:ext uri="{FF2B5EF4-FFF2-40B4-BE49-F238E27FC236}">
              <a16:creationId xmlns:a16="http://schemas.microsoft.com/office/drawing/2014/main" id="{00000000-0008-0000-0C00-0000BD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6" name="Text Box 17">
          <a:extLst>
            <a:ext uri="{FF2B5EF4-FFF2-40B4-BE49-F238E27FC236}">
              <a16:creationId xmlns:a16="http://schemas.microsoft.com/office/drawing/2014/main" id="{00000000-0008-0000-0C00-0000BE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7" name="Text Box 18">
          <a:extLst>
            <a:ext uri="{FF2B5EF4-FFF2-40B4-BE49-F238E27FC236}">
              <a16:creationId xmlns:a16="http://schemas.microsoft.com/office/drawing/2014/main" id="{00000000-0008-0000-0C00-0000BF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8" name="Text Box 19">
          <a:extLst>
            <a:ext uri="{FF2B5EF4-FFF2-40B4-BE49-F238E27FC236}">
              <a16:creationId xmlns:a16="http://schemas.microsoft.com/office/drawing/2014/main" id="{00000000-0008-0000-0C00-0000C0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9" name="Text Box 20">
          <a:extLst>
            <a:ext uri="{FF2B5EF4-FFF2-40B4-BE49-F238E27FC236}">
              <a16:creationId xmlns:a16="http://schemas.microsoft.com/office/drawing/2014/main" id="{00000000-0008-0000-0C00-0000C1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0" name="Text Box 21">
          <a:extLst>
            <a:ext uri="{FF2B5EF4-FFF2-40B4-BE49-F238E27FC236}">
              <a16:creationId xmlns:a16="http://schemas.microsoft.com/office/drawing/2014/main" id="{00000000-0008-0000-0C00-0000C2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1" name="Text Box 22">
          <a:extLst>
            <a:ext uri="{FF2B5EF4-FFF2-40B4-BE49-F238E27FC236}">
              <a16:creationId xmlns:a16="http://schemas.microsoft.com/office/drawing/2014/main" id="{00000000-0008-0000-0C00-0000C3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2" name="Text Box 23">
          <a:extLst>
            <a:ext uri="{FF2B5EF4-FFF2-40B4-BE49-F238E27FC236}">
              <a16:creationId xmlns:a16="http://schemas.microsoft.com/office/drawing/2014/main" id="{00000000-0008-0000-0C00-0000C4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3" name="Text Box 24">
          <a:extLst>
            <a:ext uri="{FF2B5EF4-FFF2-40B4-BE49-F238E27FC236}">
              <a16:creationId xmlns:a16="http://schemas.microsoft.com/office/drawing/2014/main" id="{00000000-0008-0000-0C00-0000C5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4" name="Text Box 25">
          <a:extLst>
            <a:ext uri="{FF2B5EF4-FFF2-40B4-BE49-F238E27FC236}">
              <a16:creationId xmlns:a16="http://schemas.microsoft.com/office/drawing/2014/main" id="{00000000-0008-0000-0C00-0000C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5" name="Text Box 48">
          <a:extLst>
            <a:ext uri="{FF2B5EF4-FFF2-40B4-BE49-F238E27FC236}">
              <a16:creationId xmlns:a16="http://schemas.microsoft.com/office/drawing/2014/main" id="{00000000-0008-0000-0C00-0000C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6" name="Text Box 93">
          <a:extLst>
            <a:ext uri="{FF2B5EF4-FFF2-40B4-BE49-F238E27FC236}">
              <a16:creationId xmlns:a16="http://schemas.microsoft.com/office/drawing/2014/main" id="{00000000-0008-0000-0C00-0000C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7" name="Text Box 94">
          <a:extLst>
            <a:ext uri="{FF2B5EF4-FFF2-40B4-BE49-F238E27FC236}">
              <a16:creationId xmlns:a16="http://schemas.microsoft.com/office/drawing/2014/main" id="{00000000-0008-0000-0C00-0000C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38" name="Text Box 3">
          <a:extLst>
            <a:ext uri="{FF2B5EF4-FFF2-40B4-BE49-F238E27FC236}">
              <a16:creationId xmlns:a16="http://schemas.microsoft.com/office/drawing/2014/main" id="{00000000-0008-0000-0C00-0000CA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39" name="Text Box 4">
          <a:extLst>
            <a:ext uri="{FF2B5EF4-FFF2-40B4-BE49-F238E27FC236}">
              <a16:creationId xmlns:a16="http://schemas.microsoft.com/office/drawing/2014/main" id="{00000000-0008-0000-0C00-0000CB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0" name="Text Box 5">
          <a:extLst>
            <a:ext uri="{FF2B5EF4-FFF2-40B4-BE49-F238E27FC236}">
              <a16:creationId xmlns:a16="http://schemas.microsoft.com/office/drawing/2014/main" id="{00000000-0008-0000-0C00-0000CC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1" name="Text Box 6">
          <a:extLst>
            <a:ext uri="{FF2B5EF4-FFF2-40B4-BE49-F238E27FC236}">
              <a16:creationId xmlns:a16="http://schemas.microsoft.com/office/drawing/2014/main" id="{00000000-0008-0000-0C00-0000CD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2" name="Text Box 7">
          <a:extLst>
            <a:ext uri="{FF2B5EF4-FFF2-40B4-BE49-F238E27FC236}">
              <a16:creationId xmlns:a16="http://schemas.microsoft.com/office/drawing/2014/main" id="{00000000-0008-0000-0C00-0000CE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3" name="Text Box 8">
          <a:extLst>
            <a:ext uri="{FF2B5EF4-FFF2-40B4-BE49-F238E27FC236}">
              <a16:creationId xmlns:a16="http://schemas.microsoft.com/office/drawing/2014/main" id="{00000000-0008-0000-0C00-0000CF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4" name="Text Box 9">
          <a:extLst>
            <a:ext uri="{FF2B5EF4-FFF2-40B4-BE49-F238E27FC236}">
              <a16:creationId xmlns:a16="http://schemas.microsoft.com/office/drawing/2014/main" id="{00000000-0008-0000-0C00-0000D0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5" name="Text Box 10">
          <a:extLst>
            <a:ext uri="{FF2B5EF4-FFF2-40B4-BE49-F238E27FC236}">
              <a16:creationId xmlns:a16="http://schemas.microsoft.com/office/drawing/2014/main" id="{00000000-0008-0000-0C00-0000D1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6" name="Text Box 11">
          <a:extLst>
            <a:ext uri="{FF2B5EF4-FFF2-40B4-BE49-F238E27FC236}">
              <a16:creationId xmlns:a16="http://schemas.microsoft.com/office/drawing/2014/main" id="{00000000-0008-0000-0C00-0000D2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7" name="Text Box 12">
          <a:extLst>
            <a:ext uri="{FF2B5EF4-FFF2-40B4-BE49-F238E27FC236}">
              <a16:creationId xmlns:a16="http://schemas.microsoft.com/office/drawing/2014/main" id="{00000000-0008-0000-0C00-0000D3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8" name="Text Box 13">
          <a:extLst>
            <a:ext uri="{FF2B5EF4-FFF2-40B4-BE49-F238E27FC236}">
              <a16:creationId xmlns:a16="http://schemas.microsoft.com/office/drawing/2014/main" id="{00000000-0008-0000-0C00-0000D4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9" name="Text Box 14">
          <a:extLst>
            <a:ext uri="{FF2B5EF4-FFF2-40B4-BE49-F238E27FC236}">
              <a16:creationId xmlns:a16="http://schemas.microsoft.com/office/drawing/2014/main" id="{00000000-0008-0000-0C00-0000D5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0" name="Text Box 15">
          <a:extLst>
            <a:ext uri="{FF2B5EF4-FFF2-40B4-BE49-F238E27FC236}">
              <a16:creationId xmlns:a16="http://schemas.microsoft.com/office/drawing/2014/main" id="{00000000-0008-0000-0C00-0000D6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1" name="Text Box 16">
          <a:extLst>
            <a:ext uri="{FF2B5EF4-FFF2-40B4-BE49-F238E27FC236}">
              <a16:creationId xmlns:a16="http://schemas.microsoft.com/office/drawing/2014/main" id="{00000000-0008-0000-0C00-0000D7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2" name="Text Box 17">
          <a:extLst>
            <a:ext uri="{FF2B5EF4-FFF2-40B4-BE49-F238E27FC236}">
              <a16:creationId xmlns:a16="http://schemas.microsoft.com/office/drawing/2014/main" id="{00000000-0008-0000-0C00-0000D8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3" name="Text Box 18">
          <a:extLst>
            <a:ext uri="{FF2B5EF4-FFF2-40B4-BE49-F238E27FC236}">
              <a16:creationId xmlns:a16="http://schemas.microsoft.com/office/drawing/2014/main" id="{00000000-0008-0000-0C00-0000D9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4" name="Text Box 19">
          <a:extLst>
            <a:ext uri="{FF2B5EF4-FFF2-40B4-BE49-F238E27FC236}">
              <a16:creationId xmlns:a16="http://schemas.microsoft.com/office/drawing/2014/main" id="{00000000-0008-0000-0C00-0000DA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5" name="Text Box 20">
          <a:extLst>
            <a:ext uri="{FF2B5EF4-FFF2-40B4-BE49-F238E27FC236}">
              <a16:creationId xmlns:a16="http://schemas.microsoft.com/office/drawing/2014/main" id="{00000000-0008-0000-0C00-0000DB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6" name="Text Box 21">
          <a:extLst>
            <a:ext uri="{FF2B5EF4-FFF2-40B4-BE49-F238E27FC236}">
              <a16:creationId xmlns:a16="http://schemas.microsoft.com/office/drawing/2014/main" id="{00000000-0008-0000-0C00-0000DC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7" name="Text Box 22">
          <a:extLst>
            <a:ext uri="{FF2B5EF4-FFF2-40B4-BE49-F238E27FC236}">
              <a16:creationId xmlns:a16="http://schemas.microsoft.com/office/drawing/2014/main" id="{00000000-0008-0000-0C00-0000DD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8" name="Text Box 23">
          <a:extLst>
            <a:ext uri="{FF2B5EF4-FFF2-40B4-BE49-F238E27FC236}">
              <a16:creationId xmlns:a16="http://schemas.microsoft.com/office/drawing/2014/main" id="{00000000-0008-0000-0C00-0000DE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9" name="Text Box 24">
          <a:extLst>
            <a:ext uri="{FF2B5EF4-FFF2-40B4-BE49-F238E27FC236}">
              <a16:creationId xmlns:a16="http://schemas.microsoft.com/office/drawing/2014/main" id="{00000000-0008-0000-0C00-0000DF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60" name="Text Box 25">
          <a:extLst>
            <a:ext uri="{FF2B5EF4-FFF2-40B4-BE49-F238E27FC236}">
              <a16:creationId xmlns:a16="http://schemas.microsoft.com/office/drawing/2014/main" id="{00000000-0008-0000-0C00-0000E0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61" name="Text Box 48">
          <a:extLst>
            <a:ext uri="{FF2B5EF4-FFF2-40B4-BE49-F238E27FC236}">
              <a16:creationId xmlns:a16="http://schemas.microsoft.com/office/drawing/2014/main" id="{00000000-0008-0000-0C00-0000E1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62" name="Text Box 93">
          <a:extLst>
            <a:ext uri="{FF2B5EF4-FFF2-40B4-BE49-F238E27FC236}">
              <a16:creationId xmlns:a16="http://schemas.microsoft.com/office/drawing/2014/main" id="{00000000-0008-0000-0C00-0000E2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63" name="Text Box 94">
          <a:extLst>
            <a:ext uri="{FF2B5EF4-FFF2-40B4-BE49-F238E27FC236}">
              <a16:creationId xmlns:a16="http://schemas.microsoft.com/office/drawing/2014/main" id="{00000000-0008-0000-0C00-0000E3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2247900</xdr:colOff>
      <xdr:row>127</xdr:row>
      <xdr:rowOff>466725</xdr:rowOff>
    </xdr:to>
    <xdr:sp macro="" textlink="">
      <xdr:nvSpPr>
        <xdr:cNvPr id="1764" name="Text Box 1">
          <a:extLst>
            <a:ext uri="{FF2B5EF4-FFF2-40B4-BE49-F238E27FC236}">
              <a16:creationId xmlns:a16="http://schemas.microsoft.com/office/drawing/2014/main" id="{00000000-0008-0000-0C00-0000E4060000}"/>
            </a:ext>
          </a:extLst>
        </xdr:cNvPr>
        <xdr:cNvSpPr txBox="1">
          <a:spLocks noChangeArrowheads="1"/>
        </xdr:cNvSpPr>
      </xdr:nvSpPr>
      <xdr:spPr bwMode="auto">
        <a:xfrm>
          <a:off x="2628900" y="22002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2247900</xdr:colOff>
      <xdr:row>127</xdr:row>
      <xdr:rowOff>466725</xdr:rowOff>
    </xdr:to>
    <xdr:sp macro="" textlink="">
      <xdr:nvSpPr>
        <xdr:cNvPr id="1765" name="Text Box 118">
          <a:extLst>
            <a:ext uri="{FF2B5EF4-FFF2-40B4-BE49-F238E27FC236}">
              <a16:creationId xmlns:a16="http://schemas.microsoft.com/office/drawing/2014/main" id="{00000000-0008-0000-0C00-0000E5060000}"/>
            </a:ext>
          </a:extLst>
        </xdr:cNvPr>
        <xdr:cNvSpPr txBox="1">
          <a:spLocks noChangeArrowheads="1"/>
        </xdr:cNvSpPr>
      </xdr:nvSpPr>
      <xdr:spPr bwMode="auto">
        <a:xfrm>
          <a:off x="2628900" y="22002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66" name="Text Box 3">
          <a:extLst>
            <a:ext uri="{FF2B5EF4-FFF2-40B4-BE49-F238E27FC236}">
              <a16:creationId xmlns:a16="http://schemas.microsoft.com/office/drawing/2014/main" id="{00000000-0008-0000-0C00-0000E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67" name="Text Box 4">
          <a:extLst>
            <a:ext uri="{FF2B5EF4-FFF2-40B4-BE49-F238E27FC236}">
              <a16:creationId xmlns:a16="http://schemas.microsoft.com/office/drawing/2014/main" id="{00000000-0008-0000-0C00-0000E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68" name="Text Box 5">
          <a:extLst>
            <a:ext uri="{FF2B5EF4-FFF2-40B4-BE49-F238E27FC236}">
              <a16:creationId xmlns:a16="http://schemas.microsoft.com/office/drawing/2014/main" id="{00000000-0008-0000-0C00-0000E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69" name="Text Box 6">
          <a:extLst>
            <a:ext uri="{FF2B5EF4-FFF2-40B4-BE49-F238E27FC236}">
              <a16:creationId xmlns:a16="http://schemas.microsoft.com/office/drawing/2014/main" id="{00000000-0008-0000-0C00-0000E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0" name="Text Box 7">
          <a:extLst>
            <a:ext uri="{FF2B5EF4-FFF2-40B4-BE49-F238E27FC236}">
              <a16:creationId xmlns:a16="http://schemas.microsoft.com/office/drawing/2014/main" id="{00000000-0008-0000-0C00-0000EA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1" name="Text Box 8">
          <a:extLst>
            <a:ext uri="{FF2B5EF4-FFF2-40B4-BE49-F238E27FC236}">
              <a16:creationId xmlns:a16="http://schemas.microsoft.com/office/drawing/2014/main" id="{00000000-0008-0000-0C00-0000EB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2" name="Text Box 9">
          <a:extLst>
            <a:ext uri="{FF2B5EF4-FFF2-40B4-BE49-F238E27FC236}">
              <a16:creationId xmlns:a16="http://schemas.microsoft.com/office/drawing/2014/main" id="{00000000-0008-0000-0C00-0000EC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3" name="Text Box 10">
          <a:extLst>
            <a:ext uri="{FF2B5EF4-FFF2-40B4-BE49-F238E27FC236}">
              <a16:creationId xmlns:a16="http://schemas.microsoft.com/office/drawing/2014/main" id="{00000000-0008-0000-0C00-0000ED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4" name="Text Box 11">
          <a:extLst>
            <a:ext uri="{FF2B5EF4-FFF2-40B4-BE49-F238E27FC236}">
              <a16:creationId xmlns:a16="http://schemas.microsoft.com/office/drawing/2014/main" id="{00000000-0008-0000-0C00-0000EE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5" name="Text Box 12">
          <a:extLst>
            <a:ext uri="{FF2B5EF4-FFF2-40B4-BE49-F238E27FC236}">
              <a16:creationId xmlns:a16="http://schemas.microsoft.com/office/drawing/2014/main" id="{00000000-0008-0000-0C00-0000EF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6" name="Text Box 13">
          <a:extLst>
            <a:ext uri="{FF2B5EF4-FFF2-40B4-BE49-F238E27FC236}">
              <a16:creationId xmlns:a16="http://schemas.microsoft.com/office/drawing/2014/main" id="{00000000-0008-0000-0C00-0000F0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7" name="Text Box 14">
          <a:extLst>
            <a:ext uri="{FF2B5EF4-FFF2-40B4-BE49-F238E27FC236}">
              <a16:creationId xmlns:a16="http://schemas.microsoft.com/office/drawing/2014/main" id="{00000000-0008-0000-0C00-0000F1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8" name="Text Box 15">
          <a:extLst>
            <a:ext uri="{FF2B5EF4-FFF2-40B4-BE49-F238E27FC236}">
              <a16:creationId xmlns:a16="http://schemas.microsoft.com/office/drawing/2014/main" id="{00000000-0008-0000-0C00-0000F2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9" name="Text Box 16">
          <a:extLst>
            <a:ext uri="{FF2B5EF4-FFF2-40B4-BE49-F238E27FC236}">
              <a16:creationId xmlns:a16="http://schemas.microsoft.com/office/drawing/2014/main" id="{00000000-0008-0000-0C00-0000F3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0" name="Text Box 17">
          <a:extLst>
            <a:ext uri="{FF2B5EF4-FFF2-40B4-BE49-F238E27FC236}">
              <a16:creationId xmlns:a16="http://schemas.microsoft.com/office/drawing/2014/main" id="{00000000-0008-0000-0C00-0000F4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1" name="Text Box 18">
          <a:extLst>
            <a:ext uri="{FF2B5EF4-FFF2-40B4-BE49-F238E27FC236}">
              <a16:creationId xmlns:a16="http://schemas.microsoft.com/office/drawing/2014/main" id="{00000000-0008-0000-0C00-0000F5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2" name="Text Box 19">
          <a:extLst>
            <a:ext uri="{FF2B5EF4-FFF2-40B4-BE49-F238E27FC236}">
              <a16:creationId xmlns:a16="http://schemas.microsoft.com/office/drawing/2014/main" id="{00000000-0008-0000-0C00-0000F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3" name="Text Box 20">
          <a:extLst>
            <a:ext uri="{FF2B5EF4-FFF2-40B4-BE49-F238E27FC236}">
              <a16:creationId xmlns:a16="http://schemas.microsoft.com/office/drawing/2014/main" id="{00000000-0008-0000-0C00-0000F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4" name="Text Box 21">
          <a:extLst>
            <a:ext uri="{FF2B5EF4-FFF2-40B4-BE49-F238E27FC236}">
              <a16:creationId xmlns:a16="http://schemas.microsoft.com/office/drawing/2014/main" id="{00000000-0008-0000-0C00-0000F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5" name="Text Box 22">
          <a:extLst>
            <a:ext uri="{FF2B5EF4-FFF2-40B4-BE49-F238E27FC236}">
              <a16:creationId xmlns:a16="http://schemas.microsoft.com/office/drawing/2014/main" id="{00000000-0008-0000-0C00-0000F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6" name="Text Box 23">
          <a:extLst>
            <a:ext uri="{FF2B5EF4-FFF2-40B4-BE49-F238E27FC236}">
              <a16:creationId xmlns:a16="http://schemas.microsoft.com/office/drawing/2014/main" id="{00000000-0008-0000-0C00-0000FA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7" name="Text Box 24">
          <a:extLst>
            <a:ext uri="{FF2B5EF4-FFF2-40B4-BE49-F238E27FC236}">
              <a16:creationId xmlns:a16="http://schemas.microsoft.com/office/drawing/2014/main" id="{00000000-0008-0000-0C00-0000FB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8" name="Text Box 25">
          <a:extLst>
            <a:ext uri="{FF2B5EF4-FFF2-40B4-BE49-F238E27FC236}">
              <a16:creationId xmlns:a16="http://schemas.microsoft.com/office/drawing/2014/main" id="{00000000-0008-0000-0C00-0000FC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9" name="Text Box 48">
          <a:extLst>
            <a:ext uri="{FF2B5EF4-FFF2-40B4-BE49-F238E27FC236}">
              <a16:creationId xmlns:a16="http://schemas.microsoft.com/office/drawing/2014/main" id="{00000000-0008-0000-0C00-0000FD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90" name="Text Box 93">
          <a:extLst>
            <a:ext uri="{FF2B5EF4-FFF2-40B4-BE49-F238E27FC236}">
              <a16:creationId xmlns:a16="http://schemas.microsoft.com/office/drawing/2014/main" id="{00000000-0008-0000-0C00-0000FE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91" name="Text Box 94">
          <a:extLst>
            <a:ext uri="{FF2B5EF4-FFF2-40B4-BE49-F238E27FC236}">
              <a16:creationId xmlns:a16="http://schemas.microsoft.com/office/drawing/2014/main" id="{00000000-0008-0000-0C00-0000FF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2" name="Text Box 3">
          <a:extLst>
            <a:ext uri="{FF2B5EF4-FFF2-40B4-BE49-F238E27FC236}">
              <a16:creationId xmlns:a16="http://schemas.microsoft.com/office/drawing/2014/main" id="{00000000-0008-0000-0C00-000000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3" name="Text Box 4">
          <a:extLst>
            <a:ext uri="{FF2B5EF4-FFF2-40B4-BE49-F238E27FC236}">
              <a16:creationId xmlns:a16="http://schemas.microsoft.com/office/drawing/2014/main" id="{00000000-0008-0000-0C00-000001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4" name="Text Box 5">
          <a:extLst>
            <a:ext uri="{FF2B5EF4-FFF2-40B4-BE49-F238E27FC236}">
              <a16:creationId xmlns:a16="http://schemas.microsoft.com/office/drawing/2014/main" id="{00000000-0008-0000-0C00-000002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5" name="Text Box 6">
          <a:extLst>
            <a:ext uri="{FF2B5EF4-FFF2-40B4-BE49-F238E27FC236}">
              <a16:creationId xmlns:a16="http://schemas.microsoft.com/office/drawing/2014/main" id="{00000000-0008-0000-0C00-000003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6" name="Text Box 7">
          <a:extLst>
            <a:ext uri="{FF2B5EF4-FFF2-40B4-BE49-F238E27FC236}">
              <a16:creationId xmlns:a16="http://schemas.microsoft.com/office/drawing/2014/main" id="{00000000-0008-0000-0C00-000004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7" name="Text Box 8">
          <a:extLst>
            <a:ext uri="{FF2B5EF4-FFF2-40B4-BE49-F238E27FC236}">
              <a16:creationId xmlns:a16="http://schemas.microsoft.com/office/drawing/2014/main" id="{00000000-0008-0000-0C00-000005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8" name="Text Box 9">
          <a:extLst>
            <a:ext uri="{FF2B5EF4-FFF2-40B4-BE49-F238E27FC236}">
              <a16:creationId xmlns:a16="http://schemas.microsoft.com/office/drawing/2014/main" id="{00000000-0008-0000-0C00-000006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9" name="Text Box 10">
          <a:extLst>
            <a:ext uri="{FF2B5EF4-FFF2-40B4-BE49-F238E27FC236}">
              <a16:creationId xmlns:a16="http://schemas.microsoft.com/office/drawing/2014/main" id="{00000000-0008-0000-0C00-000007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0" name="Text Box 11">
          <a:extLst>
            <a:ext uri="{FF2B5EF4-FFF2-40B4-BE49-F238E27FC236}">
              <a16:creationId xmlns:a16="http://schemas.microsoft.com/office/drawing/2014/main" id="{00000000-0008-0000-0C00-000008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1" name="Text Box 12">
          <a:extLst>
            <a:ext uri="{FF2B5EF4-FFF2-40B4-BE49-F238E27FC236}">
              <a16:creationId xmlns:a16="http://schemas.microsoft.com/office/drawing/2014/main" id="{00000000-0008-0000-0C00-000009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2" name="Text Box 13">
          <a:extLst>
            <a:ext uri="{FF2B5EF4-FFF2-40B4-BE49-F238E27FC236}">
              <a16:creationId xmlns:a16="http://schemas.microsoft.com/office/drawing/2014/main" id="{00000000-0008-0000-0C00-00000A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3" name="Text Box 14">
          <a:extLst>
            <a:ext uri="{FF2B5EF4-FFF2-40B4-BE49-F238E27FC236}">
              <a16:creationId xmlns:a16="http://schemas.microsoft.com/office/drawing/2014/main" id="{00000000-0008-0000-0C00-00000B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4" name="Text Box 15">
          <a:extLst>
            <a:ext uri="{FF2B5EF4-FFF2-40B4-BE49-F238E27FC236}">
              <a16:creationId xmlns:a16="http://schemas.microsoft.com/office/drawing/2014/main" id="{00000000-0008-0000-0C00-00000C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5" name="Text Box 16">
          <a:extLst>
            <a:ext uri="{FF2B5EF4-FFF2-40B4-BE49-F238E27FC236}">
              <a16:creationId xmlns:a16="http://schemas.microsoft.com/office/drawing/2014/main" id="{00000000-0008-0000-0C00-00000D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6" name="Text Box 17">
          <a:extLst>
            <a:ext uri="{FF2B5EF4-FFF2-40B4-BE49-F238E27FC236}">
              <a16:creationId xmlns:a16="http://schemas.microsoft.com/office/drawing/2014/main" id="{00000000-0008-0000-0C00-00000E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7" name="Text Box 18">
          <a:extLst>
            <a:ext uri="{FF2B5EF4-FFF2-40B4-BE49-F238E27FC236}">
              <a16:creationId xmlns:a16="http://schemas.microsoft.com/office/drawing/2014/main" id="{00000000-0008-0000-0C00-00000F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8" name="Text Box 19">
          <a:extLst>
            <a:ext uri="{FF2B5EF4-FFF2-40B4-BE49-F238E27FC236}">
              <a16:creationId xmlns:a16="http://schemas.microsoft.com/office/drawing/2014/main" id="{00000000-0008-0000-0C00-000010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9" name="Text Box 20">
          <a:extLst>
            <a:ext uri="{FF2B5EF4-FFF2-40B4-BE49-F238E27FC236}">
              <a16:creationId xmlns:a16="http://schemas.microsoft.com/office/drawing/2014/main" id="{00000000-0008-0000-0C00-000011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0" name="Text Box 21">
          <a:extLst>
            <a:ext uri="{FF2B5EF4-FFF2-40B4-BE49-F238E27FC236}">
              <a16:creationId xmlns:a16="http://schemas.microsoft.com/office/drawing/2014/main" id="{00000000-0008-0000-0C00-000012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1" name="Text Box 22">
          <a:extLst>
            <a:ext uri="{FF2B5EF4-FFF2-40B4-BE49-F238E27FC236}">
              <a16:creationId xmlns:a16="http://schemas.microsoft.com/office/drawing/2014/main" id="{00000000-0008-0000-0C00-000013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2" name="Text Box 23">
          <a:extLst>
            <a:ext uri="{FF2B5EF4-FFF2-40B4-BE49-F238E27FC236}">
              <a16:creationId xmlns:a16="http://schemas.microsoft.com/office/drawing/2014/main" id="{00000000-0008-0000-0C00-000014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3" name="Text Box 24">
          <a:extLst>
            <a:ext uri="{FF2B5EF4-FFF2-40B4-BE49-F238E27FC236}">
              <a16:creationId xmlns:a16="http://schemas.microsoft.com/office/drawing/2014/main" id="{00000000-0008-0000-0C00-000015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4" name="Text Box 25">
          <a:extLst>
            <a:ext uri="{FF2B5EF4-FFF2-40B4-BE49-F238E27FC236}">
              <a16:creationId xmlns:a16="http://schemas.microsoft.com/office/drawing/2014/main" id="{00000000-0008-0000-0C00-000016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5" name="Text Box 48">
          <a:extLst>
            <a:ext uri="{FF2B5EF4-FFF2-40B4-BE49-F238E27FC236}">
              <a16:creationId xmlns:a16="http://schemas.microsoft.com/office/drawing/2014/main" id="{00000000-0008-0000-0C00-000017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6" name="Text Box 93">
          <a:extLst>
            <a:ext uri="{FF2B5EF4-FFF2-40B4-BE49-F238E27FC236}">
              <a16:creationId xmlns:a16="http://schemas.microsoft.com/office/drawing/2014/main" id="{00000000-0008-0000-0C00-000018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7" name="Text Box 94">
          <a:extLst>
            <a:ext uri="{FF2B5EF4-FFF2-40B4-BE49-F238E27FC236}">
              <a16:creationId xmlns:a16="http://schemas.microsoft.com/office/drawing/2014/main" id="{00000000-0008-0000-0C00-000019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18" name="Text Box 1">
          <a:extLst>
            <a:ext uri="{FF2B5EF4-FFF2-40B4-BE49-F238E27FC236}">
              <a16:creationId xmlns:a16="http://schemas.microsoft.com/office/drawing/2014/main" id="{00000000-0008-0000-0C00-00001A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19" name="Text Box 118">
          <a:extLst>
            <a:ext uri="{FF2B5EF4-FFF2-40B4-BE49-F238E27FC236}">
              <a16:creationId xmlns:a16="http://schemas.microsoft.com/office/drawing/2014/main" id="{00000000-0008-0000-0C00-00001B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20" name="Text Box 1">
          <a:extLst>
            <a:ext uri="{FF2B5EF4-FFF2-40B4-BE49-F238E27FC236}">
              <a16:creationId xmlns:a16="http://schemas.microsoft.com/office/drawing/2014/main" id="{00000000-0008-0000-0C00-00001C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21" name="Text Box 118">
          <a:extLst>
            <a:ext uri="{FF2B5EF4-FFF2-40B4-BE49-F238E27FC236}">
              <a16:creationId xmlns:a16="http://schemas.microsoft.com/office/drawing/2014/main" id="{00000000-0008-0000-0C00-00001D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22" name="Text Box 1">
          <a:extLst>
            <a:ext uri="{FF2B5EF4-FFF2-40B4-BE49-F238E27FC236}">
              <a16:creationId xmlns:a16="http://schemas.microsoft.com/office/drawing/2014/main" id="{00000000-0008-0000-0C00-00001E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23" name="Text Box 118">
          <a:extLst>
            <a:ext uri="{FF2B5EF4-FFF2-40B4-BE49-F238E27FC236}">
              <a16:creationId xmlns:a16="http://schemas.microsoft.com/office/drawing/2014/main" id="{00000000-0008-0000-0C00-00001F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2247900</xdr:colOff>
      <xdr:row>127</xdr:row>
      <xdr:rowOff>466725</xdr:rowOff>
    </xdr:to>
    <xdr:sp macro="" textlink="">
      <xdr:nvSpPr>
        <xdr:cNvPr id="1824" name="Text Box 1">
          <a:extLst>
            <a:ext uri="{FF2B5EF4-FFF2-40B4-BE49-F238E27FC236}">
              <a16:creationId xmlns:a16="http://schemas.microsoft.com/office/drawing/2014/main" id="{00000000-0008-0000-0C00-000020070000}"/>
            </a:ext>
          </a:extLst>
        </xdr:cNvPr>
        <xdr:cNvSpPr txBox="1">
          <a:spLocks noChangeArrowheads="1"/>
        </xdr:cNvSpPr>
      </xdr:nvSpPr>
      <xdr:spPr bwMode="auto">
        <a:xfrm>
          <a:off x="2628900" y="22002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2247900</xdr:colOff>
      <xdr:row>127</xdr:row>
      <xdr:rowOff>466725</xdr:rowOff>
    </xdr:to>
    <xdr:sp macro="" textlink="">
      <xdr:nvSpPr>
        <xdr:cNvPr id="1825" name="Text Box 118">
          <a:extLst>
            <a:ext uri="{FF2B5EF4-FFF2-40B4-BE49-F238E27FC236}">
              <a16:creationId xmlns:a16="http://schemas.microsoft.com/office/drawing/2014/main" id="{00000000-0008-0000-0C00-000021070000}"/>
            </a:ext>
          </a:extLst>
        </xdr:cNvPr>
        <xdr:cNvSpPr txBox="1">
          <a:spLocks noChangeArrowheads="1"/>
        </xdr:cNvSpPr>
      </xdr:nvSpPr>
      <xdr:spPr bwMode="auto">
        <a:xfrm>
          <a:off x="2628900" y="22002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26" name="Text Box 3">
          <a:extLst>
            <a:ext uri="{FF2B5EF4-FFF2-40B4-BE49-F238E27FC236}">
              <a16:creationId xmlns:a16="http://schemas.microsoft.com/office/drawing/2014/main" id="{00000000-0008-0000-0C00-000022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27" name="Text Box 4">
          <a:extLst>
            <a:ext uri="{FF2B5EF4-FFF2-40B4-BE49-F238E27FC236}">
              <a16:creationId xmlns:a16="http://schemas.microsoft.com/office/drawing/2014/main" id="{00000000-0008-0000-0C00-000023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28" name="Text Box 5">
          <a:extLst>
            <a:ext uri="{FF2B5EF4-FFF2-40B4-BE49-F238E27FC236}">
              <a16:creationId xmlns:a16="http://schemas.microsoft.com/office/drawing/2014/main" id="{00000000-0008-0000-0C00-000024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29" name="Text Box 6">
          <a:extLst>
            <a:ext uri="{FF2B5EF4-FFF2-40B4-BE49-F238E27FC236}">
              <a16:creationId xmlns:a16="http://schemas.microsoft.com/office/drawing/2014/main" id="{00000000-0008-0000-0C00-000025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0" name="Text Box 7">
          <a:extLst>
            <a:ext uri="{FF2B5EF4-FFF2-40B4-BE49-F238E27FC236}">
              <a16:creationId xmlns:a16="http://schemas.microsoft.com/office/drawing/2014/main" id="{00000000-0008-0000-0C00-000026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1" name="Text Box 8">
          <a:extLst>
            <a:ext uri="{FF2B5EF4-FFF2-40B4-BE49-F238E27FC236}">
              <a16:creationId xmlns:a16="http://schemas.microsoft.com/office/drawing/2014/main" id="{00000000-0008-0000-0C00-000027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2" name="Text Box 9">
          <a:extLst>
            <a:ext uri="{FF2B5EF4-FFF2-40B4-BE49-F238E27FC236}">
              <a16:creationId xmlns:a16="http://schemas.microsoft.com/office/drawing/2014/main" id="{00000000-0008-0000-0C00-000028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3" name="Text Box 10">
          <a:extLst>
            <a:ext uri="{FF2B5EF4-FFF2-40B4-BE49-F238E27FC236}">
              <a16:creationId xmlns:a16="http://schemas.microsoft.com/office/drawing/2014/main" id="{00000000-0008-0000-0C00-000029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4" name="Text Box 11">
          <a:extLst>
            <a:ext uri="{FF2B5EF4-FFF2-40B4-BE49-F238E27FC236}">
              <a16:creationId xmlns:a16="http://schemas.microsoft.com/office/drawing/2014/main" id="{00000000-0008-0000-0C00-00002A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5" name="Text Box 12">
          <a:extLst>
            <a:ext uri="{FF2B5EF4-FFF2-40B4-BE49-F238E27FC236}">
              <a16:creationId xmlns:a16="http://schemas.microsoft.com/office/drawing/2014/main" id="{00000000-0008-0000-0C00-00002B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6" name="Text Box 13">
          <a:extLst>
            <a:ext uri="{FF2B5EF4-FFF2-40B4-BE49-F238E27FC236}">
              <a16:creationId xmlns:a16="http://schemas.microsoft.com/office/drawing/2014/main" id="{00000000-0008-0000-0C00-00002C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7" name="Text Box 14">
          <a:extLst>
            <a:ext uri="{FF2B5EF4-FFF2-40B4-BE49-F238E27FC236}">
              <a16:creationId xmlns:a16="http://schemas.microsoft.com/office/drawing/2014/main" id="{00000000-0008-0000-0C00-00002D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8" name="Text Box 15">
          <a:extLst>
            <a:ext uri="{FF2B5EF4-FFF2-40B4-BE49-F238E27FC236}">
              <a16:creationId xmlns:a16="http://schemas.microsoft.com/office/drawing/2014/main" id="{00000000-0008-0000-0C00-00002E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9" name="Text Box 16">
          <a:extLst>
            <a:ext uri="{FF2B5EF4-FFF2-40B4-BE49-F238E27FC236}">
              <a16:creationId xmlns:a16="http://schemas.microsoft.com/office/drawing/2014/main" id="{00000000-0008-0000-0C00-00002F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0" name="Text Box 17">
          <a:extLst>
            <a:ext uri="{FF2B5EF4-FFF2-40B4-BE49-F238E27FC236}">
              <a16:creationId xmlns:a16="http://schemas.microsoft.com/office/drawing/2014/main" id="{00000000-0008-0000-0C00-000030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1" name="Text Box 18">
          <a:extLst>
            <a:ext uri="{FF2B5EF4-FFF2-40B4-BE49-F238E27FC236}">
              <a16:creationId xmlns:a16="http://schemas.microsoft.com/office/drawing/2014/main" id="{00000000-0008-0000-0C00-000031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2" name="Text Box 19">
          <a:extLst>
            <a:ext uri="{FF2B5EF4-FFF2-40B4-BE49-F238E27FC236}">
              <a16:creationId xmlns:a16="http://schemas.microsoft.com/office/drawing/2014/main" id="{00000000-0008-0000-0C00-000032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3" name="Text Box 20">
          <a:extLst>
            <a:ext uri="{FF2B5EF4-FFF2-40B4-BE49-F238E27FC236}">
              <a16:creationId xmlns:a16="http://schemas.microsoft.com/office/drawing/2014/main" id="{00000000-0008-0000-0C00-000033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4" name="Text Box 21">
          <a:extLst>
            <a:ext uri="{FF2B5EF4-FFF2-40B4-BE49-F238E27FC236}">
              <a16:creationId xmlns:a16="http://schemas.microsoft.com/office/drawing/2014/main" id="{00000000-0008-0000-0C00-000034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5" name="Text Box 22">
          <a:extLst>
            <a:ext uri="{FF2B5EF4-FFF2-40B4-BE49-F238E27FC236}">
              <a16:creationId xmlns:a16="http://schemas.microsoft.com/office/drawing/2014/main" id="{00000000-0008-0000-0C00-000035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6" name="Text Box 23">
          <a:extLst>
            <a:ext uri="{FF2B5EF4-FFF2-40B4-BE49-F238E27FC236}">
              <a16:creationId xmlns:a16="http://schemas.microsoft.com/office/drawing/2014/main" id="{00000000-0008-0000-0C00-000036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7" name="Text Box 24">
          <a:extLst>
            <a:ext uri="{FF2B5EF4-FFF2-40B4-BE49-F238E27FC236}">
              <a16:creationId xmlns:a16="http://schemas.microsoft.com/office/drawing/2014/main" id="{00000000-0008-0000-0C00-000037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8" name="Text Box 25">
          <a:extLst>
            <a:ext uri="{FF2B5EF4-FFF2-40B4-BE49-F238E27FC236}">
              <a16:creationId xmlns:a16="http://schemas.microsoft.com/office/drawing/2014/main" id="{00000000-0008-0000-0C00-000038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9" name="Text Box 48">
          <a:extLst>
            <a:ext uri="{FF2B5EF4-FFF2-40B4-BE49-F238E27FC236}">
              <a16:creationId xmlns:a16="http://schemas.microsoft.com/office/drawing/2014/main" id="{00000000-0008-0000-0C00-000039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50" name="Text Box 93">
          <a:extLst>
            <a:ext uri="{FF2B5EF4-FFF2-40B4-BE49-F238E27FC236}">
              <a16:creationId xmlns:a16="http://schemas.microsoft.com/office/drawing/2014/main" id="{00000000-0008-0000-0C00-00003A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127</xdr:row>
      <xdr:rowOff>0</xdr:rowOff>
    </xdr:from>
    <xdr:to>
      <xdr:col>4</xdr:col>
      <xdr:colOff>142875</xdr:colOff>
      <xdr:row>127</xdr:row>
      <xdr:rowOff>466725</xdr:rowOff>
    </xdr:to>
    <xdr:sp macro="" textlink="">
      <xdr:nvSpPr>
        <xdr:cNvPr id="1851" name="Text Box 94">
          <a:extLst>
            <a:ext uri="{FF2B5EF4-FFF2-40B4-BE49-F238E27FC236}">
              <a16:creationId xmlns:a16="http://schemas.microsoft.com/office/drawing/2014/main" id="{00000000-0008-0000-0C00-00003B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2" name="Text Box 3">
          <a:extLst>
            <a:ext uri="{FF2B5EF4-FFF2-40B4-BE49-F238E27FC236}">
              <a16:creationId xmlns:a16="http://schemas.microsoft.com/office/drawing/2014/main" id="{00000000-0008-0000-0C00-00003C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3" name="Text Box 4">
          <a:extLst>
            <a:ext uri="{FF2B5EF4-FFF2-40B4-BE49-F238E27FC236}">
              <a16:creationId xmlns:a16="http://schemas.microsoft.com/office/drawing/2014/main" id="{00000000-0008-0000-0C00-00003D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4" name="Text Box 5">
          <a:extLst>
            <a:ext uri="{FF2B5EF4-FFF2-40B4-BE49-F238E27FC236}">
              <a16:creationId xmlns:a16="http://schemas.microsoft.com/office/drawing/2014/main" id="{00000000-0008-0000-0C00-00003E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5" name="Text Box 6">
          <a:extLst>
            <a:ext uri="{FF2B5EF4-FFF2-40B4-BE49-F238E27FC236}">
              <a16:creationId xmlns:a16="http://schemas.microsoft.com/office/drawing/2014/main" id="{00000000-0008-0000-0C00-00003F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6" name="Text Box 7">
          <a:extLst>
            <a:ext uri="{FF2B5EF4-FFF2-40B4-BE49-F238E27FC236}">
              <a16:creationId xmlns:a16="http://schemas.microsoft.com/office/drawing/2014/main" id="{00000000-0008-0000-0C00-000040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7" name="Text Box 8">
          <a:extLst>
            <a:ext uri="{FF2B5EF4-FFF2-40B4-BE49-F238E27FC236}">
              <a16:creationId xmlns:a16="http://schemas.microsoft.com/office/drawing/2014/main" id="{00000000-0008-0000-0C00-000041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8" name="Text Box 9">
          <a:extLst>
            <a:ext uri="{FF2B5EF4-FFF2-40B4-BE49-F238E27FC236}">
              <a16:creationId xmlns:a16="http://schemas.microsoft.com/office/drawing/2014/main" id="{00000000-0008-0000-0C00-000042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9" name="Text Box 10">
          <a:extLst>
            <a:ext uri="{FF2B5EF4-FFF2-40B4-BE49-F238E27FC236}">
              <a16:creationId xmlns:a16="http://schemas.microsoft.com/office/drawing/2014/main" id="{00000000-0008-0000-0C00-000043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0" name="Text Box 11">
          <a:extLst>
            <a:ext uri="{FF2B5EF4-FFF2-40B4-BE49-F238E27FC236}">
              <a16:creationId xmlns:a16="http://schemas.microsoft.com/office/drawing/2014/main" id="{00000000-0008-0000-0C00-00004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1" name="Text Box 12">
          <a:extLst>
            <a:ext uri="{FF2B5EF4-FFF2-40B4-BE49-F238E27FC236}">
              <a16:creationId xmlns:a16="http://schemas.microsoft.com/office/drawing/2014/main" id="{00000000-0008-0000-0C00-00004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2" name="Text Box 13">
          <a:extLst>
            <a:ext uri="{FF2B5EF4-FFF2-40B4-BE49-F238E27FC236}">
              <a16:creationId xmlns:a16="http://schemas.microsoft.com/office/drawing/2014/main" id="{00000000-0008-0000-0C00-000046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3" name="Text Box 14">
          <a:extLst>
            <a:ext uri="{FF2B5EF4-FFF2-40B4-BE49-F238E27FC236}">
              <a16:creationId xmlns:a16="http://schemas.microsoft.com/office/drawing/2014/main" id="{00000000-0008-0000-0C00-000047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4" name="Text Box 15">
          <a:extLst>
            <a:ext uri="{FF2B5EF4-FFF2-40B4-BE49-F238E27FC236}">
              <a16:creationId xmlns:a16="http://schemas.microsoft.com/office/drawing/2014/main" id="{00000000-0008-0000-0C00-000048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5" name="Text Box 16">
          <a:extLst>
            <a:ext uri="{FF2B5EF4-FFF2-40B4-BE49-F238E27FC236}">
              <a16:creationId xmlns:a16="http://schemas.microsoft.com/office/drawing/2014/main" id="{00000000-0008-0000-0C00-000049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6" name="Text Box 17">
          <a:extLst>
            <a:ext uri="{FF2B5EF4-FFF2-40B4-BE49-F238E27FC236}">
              <a16:creationId xmlns:a16="http://schemas.microsoft.com/office/drawing/2014/main" id="{00000000-0008-0000-0C00-00004A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7" name="Text Box 18">
          <a:extLst>
            <a:ext uri="{FF2B5EF4-FFF2-40B4-BE49-F238E27FC236}">
              <a16:creationId xmlns:a16="http://schemas.microsoft.com/office/drawing/2014/main" id="{00000000-0008-0000-0C00-00004B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8" name="Text Box 19">
          <a:extLst>
            <a:ext uri="{FF2B5EF4-FFF2-40B4-BE49-F238E27FC236}">
              <a16:creationId xmlns:a16="http://schemas.microsoft.com/office/drawing/2014/main" id="{00000000-0008-0000-0C00-00004C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9" name="Text Box 20">
          <a:extLst>
            <a:ext uri="{FF2B5EF4-FFF2-40B4-BE49-F238E27FC236}">
              <a16:creationId xmlns:a16="http://schemas.microsoft.com/office/drawing/2014/main" id="{00000000-0008-0000-0C00-00004D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0" name="Text Box 21">
          <a:extLst>
            <a:ext uri="{FF2B5EF4-FFF2-40B4-BE49-F238E27FC236}">
              <a16:creationId xmlns:a16="http://schemas.microsoft.com/office/drawing/2014/main" id="{00000000-0008-0000-0C00-00004E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1" name="Text Box 22">
          <a:extLst>
            <a:ext uri="{FF2B5EF4-FFF2-40B4-BE49-F238E27FC236}">
              <a16:creationId xmlns:a16="http://schemas.microsoft.com/office/drawing/2014/main" id="{00000000-0008-0000-0C00-00004F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2" name="Text Box 23">
          <a:extLst>
            <a:ext uri="{FF2B5EF4-FFF2-40B4-BE49-F238E27FC236}">
              <a16:creationId xmlns:a16="http://schemas.microsoft.com/office/drawing/2014/main" id="{00000000-0008-0000-0C00-000050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3" name="Text Box 24">
          <a:extLst>
            <a:ext uri="{FF2B5EF4-FFF2-40B4-BE49-F238E27FC236}">
              <a16:creationId xmlns:a16="http://schemas.microsoft.com/office/drawing/2014/main" id="{00000000-0008-0000-0C00-000051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4" name="Text Box 25">
          <a:extLst>
            <a:ext uri="{FF2B5EF4-FFF2-40B4-BE49-F238E27FC236}">
              <a16:creationId xmlns:a16="http://schemas.microsoft.com/office/drawing/2014/main" id="{00000000-0008-0000-0C00-000052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5" name="Text Box 48">
          <a:extLst>
            <a:ext uri="{FF2B5EF4-FFF2-40B4-BE49-F238E27FC236}">
              <a16:creationId xmlns:a16="http://schemas.microsoft.com/office/drawing/2014/main" id="{00000000-0008-0000-0C00-000053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6" name="Text Box 93">
          <a:extLst>
            <a:ext uri="{FF2B5EF4-FFF2-40B4-BE49-F238E27FC236}">
              <a16:creationId xmlns:a16="http://schemas.microsoft.com/office/drawing/2014/main" id="{00000000-0008-0000-0C00-00005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7" name="Text Box 94">
          <a:extLst>
            <a:ext uri="{FF2B5EF4-FFF2-40B4-BE49-F238E27FC236}">
              <a16:creationId xmlns:a16="http://schemas.microsoft.com/office/drawing/2014/main" id="{00000000-0008-0000-0C00-00005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2247900</xdr:colOff>
      <xdr:row>123</xdr:row>
      <xdr:rowOff>466725</xdr:rowOff>
    </xdr:to>
    <xdr:sp macro="" textlink="">
      <xdr:nvSpPr>
        <xdr:cNvPr id="1878" name="Text Box 1">
          <a:extLst>
            <a:ext uri="{FF2B5EF4-FFF2-40B4-BE49-F238E27FC236}">
              <a16:creationId xmlns:a16="http://schemas.microsoft.com/office/drawing/2014/main" id="{00000000-0008-0000-0C00-000056070000}"/>
            </a:ext>
          </a:extLst>
        </xdr:cNvPr>
        <xdr:cNvSpPr txBox="1">
          <a:spLocks noChangeArrowheads="1"/>
        </xdr:cNvSpPr>
      </xdr:nvSpPr>
      <xdr:spPr bwMode="auto">
        <a:xfrm>
          <a:off x="2628900" y="200596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2247900</xdr:colOff>
      <xdr:row>123</xdr:row>
      <xdr:rowOff>466725</xdr:rowOff>
    </xdr:to>
    <xdr:sp macro="" textlink="">
      <xdr:nvSpPr>
        <xdr:cNvPr id="1879" name="Text Box 118">
          <a:extLst>
            <a:ext uri="{FF2B5EF4-FFF2-40B4-BE49-F238E27FC236}">
              <a16:creationId xmlns:a16="http://schemas.microsoft.com/office/drawing/2014/main" id="{00000000-0008-0000-0C00-000057070000}"/>
            </a:ext>
          </a:extLst>
        </xdr:cNvPr>
        <xdr:cNvSpPr txBox="1">
          <a:spLocks noChangeArrowheads="1"/>
        </xdr:cNvSpPr>
      </xdr:nvSpPr>
      <xdr:spPr bwMode="auto">
        <a:xfrm>
          <a:off x="2628900" y="200596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0" name="Text Box 3">
          <a:extLst>
            <a:ext uri="{FF2B5EF4-FFF2-40B4-BE49-F238E27FC236}">
              <a16:creationId xmlns:a16="http://schemas.microsoft.com/office/drawing/2014/main" id="{00000000-0008-0000-0C00-000058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1" name="Text Box 4">
          <a:extLst>
            <a:ext uri="{FF2B5EF4-FFF2-40B4-BE49-F238E27FC236}">
              <a16:creationId xmlns:a16="http://schemas.microsoft.com/office/drawing/2014/main" id="{00000000-0008-0000-0C00-000059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2" name="Text Box 5">
          <a:extLst>
            <a:ext uri="{FF2B5EF4-FFF2-40B4-BE49-F238E27FC236}">
              <a16:creationId xmlns:a16="http://schemas.microsoft.com/office/drawing/2014/main" id="{00000000-0008-0000-0C00-00005A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3" name="Text Box 6">
          <a:extLst>
            <a:ext uri="{FF2B5EF4-FFF2-40B4-BE49-F238E27FC236}">
              <a16:creationId xmlns:a16="http://schemas.microsoft.com/office/drawing/2014/main" id="{00000000-0008-0000-0C00-00005B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4" name="Text Box 7">
          <a:extLst>
            <a:ext uri="{FF2B5EF4-FFF2-40B4-BE49-F238E27FC236}">
              <a16:creationId xmlns:a16="http://schemas.microsoft.com/office/drawing/2014/main" id="{00000000-0008-0000-0C00-00005C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5" name="Text Box 8">
          <a:extLst>
            <a:ext uri="{FF2B5EF4-FFF2-40B4-BE49-F238E27FC236}">
              <a16:creationId xmlns:a16="http://schemas.microsoft.com/office/drawing/2014/main" id="{00000000-0008-0000-0C00-00005D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6" name="Text Box 9">
          <a:extLst>
            <a:ext uri="{FF2B5EF4-FFF2-40B4-BE49-F238E27FC236}">
              <a16:creationId xmlns:a16="http://schemas.microsoft.com/office/drawing/2014/main" id="{00000000-0008-0000-0C00-00005E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7" name="Text Box 10">
          <a:extLst>
            <a:ext uri="{FF2B5EF4-FFF2-40B4-BE49-F238E27FC236}">
              <a16:creationId xmlns:a16="http://schemas.microsoft.com/office/drawing/2014/main" id="{00000000-0008-0000-0C00-00005F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8" name="Text Box 11">
          <a:extLst>
            <a:ext uri="{FF2B5EF4-FFF2-40B4-BE49-F238E27FC236}">
              <a16:creationId xmlns:a16="http://schemas.microsoft.com/office/drawing/2014/main" id="{00000000-0008-0000-0C00-000060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9" name="Text Box 12">
          <a:extLst>
            <a:ext uri="{FF2B5EF4-FFF2-40B4-BE49-F238E27FC236}">
              <a16:creationId xmlns:a16="http://schemas.microsoft.com/office/drawing/2014/main" id="{00000000-0008-0000-0C00-000061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0" name="Text Box 13">
          <a:extLst>
            <a:ext uri="{FF2B5EF4-FFF2-40B4-BE49-F238E27FC236}">
              <a16:creationId xmlns:a16="http://schemas.microsoft.com/office/drawing/2014/main" id="{00000000-0008-0000-0C00-000062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1" name="Text Box 14">
          <a:extLst>
            <a:ext uri="{FF2B5EF4-FFF2-40B4-BE49-F238E27FC236}">
              <a16:creationId xmlns:a16="http://schemas.microsoft.com/office/drawing/2014/main" id="{00000000-0008-0000-0C00-000063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2" name="Text Box 15">
          <a:extLst>
            <a:ext uri="{FF2B5EF4-FFF2-40B4-BE49-F238E27FC236}">
              <a16:creationId xmlns:a16="http://schemas.microsoft.com/office/drawing/2014/main" id="{00000000-0008-0000-0C00-000064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3" name="Text Box 16">
          <a:extLst>
            <a:ext uri="{FF2B5EF4-FFF2-40B4-BE49-F238E27FC236}">
              <a16:creationId xmlns:a16="http://schemas.microsoft.com/office/drawing/2014/main" id="{00000000-0008-0000-0C00-000065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4" name="Text Box 17">
          <a:extLst>
            <a:ext uri="{FF2B5EF4-FFF2-40B4-BE49-F238E27FC236}">
              <a16:creationId xmlns:a16="http://schemas.microsoft.com/office/drawing/2014/main" id="{00000000-0008-0000-0C00-000066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5" name="Text Box 18">
          <a:extLst>
            <a:ext uri="{FF2B5EF4-FFF2-40B4-BE49-F238E27FC236}">
              <a16:creationId xmlns:a16="http://schemas.microsoft.com/office/drawing/2014/main" id="{00000000-0008-0000-0C00-000067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6" name="Text Box 19">
          <a:extLst>
            <a:ext uri="{FF2B5EF4-FFF2-40B4-BE49-F238E27FC236}">
              <a16:creationId xmlns:a16="http://schemas.microsoft.com/office/drawing/2014/main" id="{00000000-0008-0000-0C00-000068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7" name="Text Box 20">
          <a:extLst>
            <a:ext uri="{FF2B5EF4-FFF2-40B4-BE49-F238E27FC236}">
              <a16:creationId xmlns:a16="http://schemas.microsoft.com/office/drawing/2014/main" id="{00000000-0008-0000-0C00-000069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8" name="Text Box 21">
          <a:extLst>
            <a:ext uri="{FF2B5EF4-FFF2-40B4-BE49-F238E27FC236}">
              <a16:creationId xmlns:a16="http://schemas.microsoft.com/office/drawing/2014/main" id="{00000000-0008-0000-0C00-00006A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9" name="Text Box 22">
          <a:extLst>
            <a:ext uri="{FF2B5EF4-FFF2-40B4-BE49-F238E27FC236}">
              <a16:creationId xmlns:a16="http://schemas.microsoft.com/office/drawing/2014/main" id="{00000000-0008-0000-0C00-00006B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0" name="Text Box 23">
          <a:extLst>
            <a:ext uri="{FF2B5EF4-FFF2-40B4-BE49-F238E27FC236}">
              <a16:creationId xmlns:a16="http://schemas.microsoft.com/office/drawing/2014/main" id="{00000000-0008-0000-0C00-00006C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1" name="Text Box 24">
          <a:extLst>
            <a:ext uri="{FF2B5EF4-FFF2-40B4-BE49-F238E27FC236}">
              <a16:creationId xmlns:a16="http://schemas.microsoft.com/office/drawing/2014/main" id="{00000000-0008-0000-0C00-00006D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2" name="Text Box 25">
          <a:extLst>
            <a:ext uri="{FF2B5EF4-FFF2-40B4-BE49-F238E27FC236}">
              <a16:creationId xmlns:a16="http://schemas.microsoft.com/office/drawing/2014/main" id="{00000000-0008-0000-0C00-00006E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3" name="Text Box 48">
          <a:extLst>
            <a:ext uri="{FF2B5EF4-FFF2-40B4-BE49-F238E27FC236}">
              <a16:creationId xmlns:a16="http://schemas.microsoft.com/office/drawing/2014/main" id="{00000000-0008-0000-0C00-00006F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4" name="Text Box 93">
          <a:extLst>
            <a:ext uri="{FF2B5EF4-FFF2-40B4-BE49-F238E27FC236}">
              <a16:creationId xmlns:a16="http://schemas.microsoft.com/office/drawing/2014/main" id="{00000000-0008-0000-0C00-000070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5" name="Text Box 94">
          <a:extLst>
            <a:ext uri="{FF2B5EF4-FFF2-40B4-BE49-F238E27FC236}">
              <a16:creationId xmlns:a16="http://schemas.microsoft.com/office/drawing/2014/main" id="{00000000-0008-0000-0C00-000071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06" name="Text Box 3">
          <a:extLst>
            <a:ext uri="{FF2B5EF4-FFF2-40B4-BE49-F238E27FC236}">
              <a16:creationId xmlns:a16="http://schemas.microsoft.com/office/drawing/2014/main" id="{00000000-0008-0000-0C00-000072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07" name="Text Box 4">
          <a:extLst>
            <a:ext uri="{FF2B5EF4-FFF2-40B4-BE49-F238E27FC236}">
              <a16:creationId xmlns:a16="http://schemas.microsoft.com/office/drawing/2014/main" id="{00000000-0008-0000-0C00-000073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08" name="Text Box 5">
          <a:extLst>
            <a:ext uri="{FF2B5EF4-FFF2-40B4-BE49-F238E27FC236}">
              <a16:creationId xmlns:a16="http://schemas.microsoft.com/office/drawing/2014/main" id="{00000000-0008-0000-0C00-00007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09" name="Text Box 6">
          <a:extLst>
            <a:ext uri="{FF2B5EF4-FFF2-40B4-BE49-F238E27FC236}">
              <a16:creationId xmlns:a16="http://schemas.microsoft.com/office/drawing/2014/main" id="{00000000-0008-0000-0C00-00007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0" name="Text Box 7">
          <a:extLst>
            <a:ext uri="{FF2B5EF4-FFF2-40B4-BE49-F238E27FC236}">
              <a16:creationId xmlns:a16="http://schemas.microsoft.com/office/drawing/2014/main" id="{00000000-0008-0000-0C00-000076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1" name="Text Box 8">
          <a:extLst>
            <a:ext uri="{FF2B5EF4-FFF2-40B4-BE49-F238E27FC236}">
              <a16:creationId xmlns:a16="http://schemas.microsoft.com/office/drawing/2014/main" id="{00000000-0008-0000-0C00-000077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2" name="Text Box 9">
          <a:extLst>
            <a:ext uri="{FF2B5EF4-FFF2-40B4-BE49-F238E27FC236}">
              <a16:creationId xmlns:a16="http://schemas.microsoft.com/office/drawing/2014/main" id="{00000000-0008-0000-0C00-000078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3" name="Text Box 10">
          <a:extLst>
            <a:ext uri="{FF2B5EF4-FFF2-40B4-BE49-F238E27FC236}">
              <a16:creationId xmlns:a16="http://schemas.microsoft.com/office/drawing/2014/main" id="{00000000-0008-0000-0C00-000079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4" name="Text Box 11">
          <a:extLst>
            <a:ext uri="{FF2B5EF4-FFF2-40B4-BE49-F238E27FC236}">
              <a16:creationId xmlns:a16="http://schemas.microsoft.com/office/drawing/2014/main" id="{00000000-0008-0000-0C00-00007A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5" name="Text Box 12">
          <a:extLst>
            <a:ext uri="{FF2B5EF4-FFF2-40B4-BE49-F238E27FC236}">
              <a16:creationId xmlns:a16="http://schemas.microsoft.com/office/drawing/2014/main" id="{00000000-0008-0000-0C00-00007B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6" name="Text Box 13">
          <a:extLst>
            <a:ext uri="{FF2B5EF4-FFF2-40B4-BE49-F238E27FC236}">
              <a16:creationId xmlns:a16="http://schemas.microsoft.com/office/drawing/2014/main" id="{00000000-0008-0000-0C00-00007C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7" name="Text Box 14">
          <a:extLst>
            <a:ext uri="{FF2B5EF4-FFF2-40B4-BE49-F238E27FC236}">
              <a16:creationId xmlns:a16="http://schemas.microsoft.com/office/drawing/2014/main" id="{00000000-0008-0000-0C00-00007D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8" name="Text Box 15">
          <a:extLst>
            <a:ext uri="{FF2B5EF4-FFF2-40B4-BE49-F238E27FC236}">
              <a16:creationId xmlns:a16="http://schemas.microsoft.com/office/drawing/2014/main" id="{00000000-0008-0000-0C00-00007E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9" name="Text Box 16">
          <a:extLst>
            <a:ext uri="{FF2B5EF4-FFF2-40B4-BE49-F238E27FC236}">
              <a16:creationId xmlns:a16="http://schemas.microsoft.com/office/drawing/2014/main" id="{00000000-0008-0000-0C00-00007F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0" name="Text Box 17">
          <a:extLst>
            <a:ext uri="{FF2B5EF4-FFF2-40B4-BE49-F238E27FC236}">
              <a16:creationId xmlns:a16="http://schemas.microsoft.com/office/drawing/2014/main" id="{00000000-0008-0000-0C00-000080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1" name="Text Box 18">
          <a:extLst>
            <a:ext uri="{FF2B5EF4-FFF2-40B4-BE49-F238E27FC236}">
              <a16:creationId xmlns:a16="http://schemas.microsoft.com/office/drawing/2014/main" id="{00000000-0008-0000-0C00-000081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2" name="Text Box 19">
          <a:extLst>
            <a:ext uri="{FF2B5EF4-FFF2-40B4-BE49-F238E27FC236}">
              <a16:creationId xmlns:a16="http://schemas.microsoft.com/office/drawing/2014/main" id="{00000000-0008-0000-0C00-000082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3" name="Text Box 20">
          <a:extLst>
            <a:ext uri="{FF2B5EF4-FFF2-40B4-BE49-F238E27FC236}">
              <a16:creationId xmlns:a16="http://schemas.microsoft.com/office/drawing/2014/main" id="{00000000-0008-0000-0C00-000083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4" name="Text Box 21">
          <a:extLst>
            <a:ext uri="{FF2B5EF4-FFF2-40B4-BE49-F238E27FC236}">
              <a16:creationId xmlns:a16="http://schemas.microsoft.com/office/drawing/2014/main" id="{00000000-0008-0000-0C00-00008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5" name="Text Box 22">
          <a:extLst>
            <a:ext uri="{FF2B5EF4-FFF2-40B4-BE49-F238E27FC236}">
              <a16:creationId xmlns:a16="http://schemas.microsoft.com/office/drawing/2014/main" id="{00000000-0008-0000-0C00-00008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6" name="Text Box 23">
          <a:extLst>
            <a:ext uri="{FF2B5EF4-FFF2-40B4-BE49-F238E27FC236}">
              <a16:creationId xmlns:a16="http://schemas.microsoft.com/office/drawing/2014/main" id="{00000000-0008-0000-0C00-000086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7" name="Text Box 24">
          <a:extLst>
            <a:ext uri="{FF2B5EF4-FFF2-40B4-BE49-F238E27FC236}">
              <a16:creationId xmlns:a16="http://schemas.microsoft.com/office/drawing/2014/main" id="{00000000-0008-0000-0C00-000087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8" name="Text Box 25">
          <a:extLst>
            <a:ext uri="{FF2B5EF4-FFF2-40B4-BE49-F238E27FC236}">
              <a16:creationId xmlns:a16="http://schemas.microsoft.com/office/drawing/2014/main" id="{00000000-0008-0000-0C00-000088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9" name="Text Box 48">
          <a:extLst>
            <a:ext uri="{FF2B5EF4-FFF2-40B4-BE49-F238E27FC236}">
              <a16:creationId xmlns:a16="http://schemas.microsoft.com/office/drawing/2014/main" id="{00000000-0008-0000-0C00-000089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30" name="Text Box 93">
          <a:extLst>
            <a:ext uri="{FF2B5EF4-FFF2-40B4-BE49-F238E27FC236}">
              <a16:creationId xmlns:a16="http://schemas.microsoft.com/office/drawing/2014/main" id="{00000000-0008-0000-0C00-00008A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31" name="Text Box 94">
          <a:extLst>
            <a:ext uri="{FF2B5EF4-FFF2-40B4-BE49-F238E27FC236}">
              <a16:creationId xmlns:a16="http://schemas.microsoft.com/office/drawing/2014/main" id="{00000000-0008-0000-0C00-00008B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2" name="Text Box 1">
          <a:extLst>
            <a:ext uri="{FF2B5EF4-FFF2-40B4-BE49-F238E27FC236}">
              <a16:creationId xmlns:a16="http://schemas.microsoft.com/office/drawing/2014/main" id="{00000000-0008-0000-0C00-00008C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3" name="Text Box 118">
          <a:extLst>
            <a:ext uri="{FF2B5EF4-FFF2-40B4-BE49-F238E27FC236}">
              <a16:creationId xmlns:a16="http://schemas.microsoft.com/office/drawing/2014/main" id="{00000000-0008-0000-0C00-00008D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4" name="Text Box 1">
          <a:extLst>
            <a:ext uri="{FF2B5EF4-FFF2-40B4-BE49-F238E27FC236}">
              <a16:creationId xmlns:a16="http://schemas.microsoft.com/office/drawing/2014/main" id="{00000000-0008-0000-0C00-00008E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5" name="Text Box 118">
          <a:extLst>
            <a:ext uri="{FF2B5EF4-FFF2-40B4-BE49-F238E27FC236}">
              <a16:creationId xmlns:a16="http://schemas.microsoft.com/office/drawing/2014/main" id="{00000000-0008-0000-0C00-00008F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6" name="Text Box 1">
          <a:extLst>
            <a:ext uri="{FF2B5EF4-FFF2-40B4-BE49-F238E27FC236}">
              <a16:creationId xmlns:a16="http://schemas.microsoft.com/office/drawing/2014/main" id="{00000000-0008-0000-0C00-000090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7" name="Text Box 118">
          <a:extLst>
            <a:ext uri="{FF2B5EF4-FFF2-40B4-BE49-F238E27FC236}">
              <a16:creationId xmlns:a16="http://schemas.microsoft.com/office/drawing/2014/main" id="{00000000-0008-0000-0C00-000091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2247900</xdr:colOff>
      <xdr:row>123</xdr:row>
      <xdr:rowOff>466725</xdr:rowOff>
    </xdr:to>
    <xdr:sp macro="" textlink="">
      <xdr:nvSpPr>
        <xdr:cNvPr id="1938" name="Text Box 1">
          <a:extLst>
            <a:ext uri="{FF2B5EF4-FFF2-40B4-BE49-F238E27FC236}">
              <a16:creationId xmlns:a16="http://schemas.microsoft.com/office/drawing/2014/main" id="{00000000-0008-0000-0C00-000092070000}"/>
            </a:ext>
          </a:extLst>
        </xdr:cNvPr>
        <xdr:cNvSpPr txBox="1">
          <a:spLocks noChangeArrowheads="1"/>
        </xdr:cNvSpPr>
      </xdr:nvSpPr>
      <xdr:spPr bwMode="auto">
        <a:xfrm>
          <a:off x="2628900" y="200596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2247900</xdr:colOff>
      <xdr:row>123</xdr:row>
      <xdr:rowOff>466725</xdr:rowOff>
    </xdr:to>
    <xdr:sp macro="" textlink="">
      <xdr:nvSpPr>
        <xdr:cNvPr id="1939" name="Text Box 118">
          <a:extLst>
            <a:ext uri="{FF2B5EF4-FFF2-40B4-BE49-F238E27FC236}">
              <a16:creationId xmlns:a16="http://schemas.microsoft.com/office/drawing/2014/main" id="{00000000-0008-0000-0C00-000093070000}"/>
            </a:ext>
          </a:extLst>
        </xdr:cNvPr>
        <xdr:cNvSpPr txBox="1">
          <a:spLocks noChangeArrowheads="1"/>
        </xdr:cNvSpPr>
      </xdr:nvSpPr>
      <xdr:spPr bwMode="auto">
        <a:xfrm>
          <a:off x="2628900" y="200596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0" name="Text Box 3">
          <a:extLst>
            <a:ext uri="{FF2B5EF4-FFF2-40B4-BE49-F238E27FC236}">
              <a16:creationId xmlns:a16="http://schemas.microsoft.com/office/drawing/2014/main" id="{00000000-0008-0000-0C00-00009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1" name="Text Box 4">
          <a:extLst>
            <a:ext uri="{FF2B5EF4-FFF2-40B4-BE49-F238E27FC236}">
              <a16:creationId xmlns:a16="http://schemas.microsoft.com/office/drawing/2014/main" id="{00000000-0008-0000-0C00-00009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2" name="Text Box 5">
          <a:extLst>
            <a:ext uri="{FF2B5EF4-FFF2-40B4-BE49-F238E27FC236}">
              <a16:creationId xmlns:a16="http://schemas.microsoft.com/office/drawing/2014/main" id="{00000000-0008-0000-0C00-000096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3" name="Text Box 6">
          <a:extLst>
            <a:ext uri="{FF2B5EF4-FFF2-40B4-BE49-F238E27FC236}">
              <a16:creationId xmlns:a16="http://schemas.microsoft.com/office/drawing/2014/main" id="{00000000-0008-0000-0C00-000097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4" name="Text Box 7">
          <a:extLst>
            <a:ext uri="{FF2B5EF4-FFF2-40B4-BE49-F238E27FC236}">
              <a16:creationId xmlns:a16="http://schemas.microsoft.com/office/drawing/2014/main" id="{00000000-0008-0000-0C00-000098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5" name="Text Box 8">
          <a:extLst>
            <a:ext uri="{FF2B5EF4-FFF2-40B4-BE49-F238E27FC236}">
              <a16:creationId xmlns:a16="http://schemas.microsoft.com/office/drawing/2014/main" id="{00000000-0008-0000-0C00-000099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6" name="Text Box 9">
          <a:extLst>
            <a:ext uri="{FF2B5EF4-FFF2-40B4-BE49-F238E27FC236}">
              <a16:creationId xmlns:a16="http://schemas.microsoft.com/office/drawing/2014/main" id="{00000000-0008-0000-0C00-00009A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7" name="Text Box 10">
          <a:extLst>
            <a:ext uri="{FF2B5EF4-FFF2-40B4-BE49-F238E27FC236}">
              <a16:creationId xmlns:a16="http://schemas.microsoft.com/office/drawing/2014/main" id="{00000000-0008-0000-0C00-00009B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8" name="Text Box 11">
          <a:extLst>
            <a:ext uri="{FF2B5EF4-FFF2-40B4-BE49-F238E27FC236}">
              <a16:creationId xmlns:a16="http://schemas.microsoft.com/office/drawing/2014/main" id="{00000000-0008-0000-0C00-00009C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9" name="Text Box 12">
          <a:extLst>
            <a:ext uri="{FF2B5EF4-FFF2-40B4-BE49-F238E27FC236}">
              <a16:creationId xmlns:a16="http://schemas.microsoft.com/office/drawing/2014/main" id="{00000000-0008-0000-0C00-00009D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0" name="Text Box 13">
          <a:extLst>
            <a:ext uri="{FF2B5EF4-FFF2-40B4-BE49-F238E27FC236}">
              <a16:creationId xmlns:a16="http://schemas.microsoft.com/office/drawing/2014/main" id="{00000000-0008-0000-0C00-00009E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1" name="Text Box 14">
          <a:extLst>
            <a:ext uri="{FF2B5EF4-FFF2-40B4-BE49-F238E27FC236}">
              <a16:creationId xmlns:a16="http://schemas.microsoft.com/office/drawing/2014/main" id="{00000000-0008-0000-0C00-00009F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2" name="Text Box 15">
          <a:extLst>
            <a:ext uri="{FF2B5EF4-FFF2-40B4-BE49-F238E27FC236}">
              <a16:creationId xmlns:a16="http://schemas.microsoft.com/office/drawing/2014/main" id="{00000000-0008-0000-0C00-0000A0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3" name="Text Box 16">
          <a:extLst>
            <a:ext uri="{FF2B5EF4-FFF2-40B4-BE49-F238E27FC236}">
              <a16:creationId xmlns:a16="http://schemas.microsoft.com/office/drawing/2014/main" id="{00000000-0008-0000-0C00-0000A1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4" name="Text Box 17">
          <a:extLst>
            <a:ext uri="{FF2B5EF4-FFF2-40B4-BE49-F238E27FC236}">
              <a16:creationId xmlns:a16="http://schemas.microsoft.com/office/drawing/2014/main" id="{00000000-0008-0000-0C00-0000A2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5" name="Text Box 18">
          <a:extLst>
            <a:ext uri="{FF2B5EF4-FFF2-40B4-BE49-F238E27FC236}">
              <a16:creationId xmlns:a16="http://schemas.microsoft.com/office/drawing/2014/main" id="{00000000-0008-0000-0C00-0000A3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6" name="Text Box 19">
          <a:extLst>
            <a:ext uri="{FF2B5EF4-FFF2-40B4-BE49-F238E27FC236}">
              <a16:creationId xmlns:a16="http://schemas.microsoft.com/office/drawing/2014/main" id="{00000000-0008-0000-0C00-0000A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7" name="Text Box 20">
          <a:extLst>
            <a:ext uri="{FF2B5EF4-FFF2-40B4-BE49-F238E27FC236}">
              <a16:creationId xmlns:a16="http://schemas.microsoft.com/office/drawing/2014/main" id="{00000000-0008-0000-0C00-0000A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8" name="Text Box 21">
          <a:extLst>
            <a:ext uri="{FF2B5EF4-FFF2-40B4-BE49-F238E27FC236}">
              <a16:creationId xmlns:a16="http://schemas.microsoft.com/office/drawing/2014/main" id="{00000000-0008-0000-0C00-0000A6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9" name="Text Box 22">
          <a:extLst>
            <a:ext uri="{FF2B5EF4-FFF2-40B4-BE49-F238E27FC236}">
              <a16:creationId xmlns:a16="http://schemas.microsoft.com/office/drawing/2014/main" id="{00000000-0008-0000-0C00-0000A7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0" name="Text Box 23">
          <a:extLst>
            <a:ext uri="{FF2B5EF4-FFF2-40B4-BE49-F238E27FC236}">
              <a16:creationId xmlns:a16="http://schemas.microsoft.com/office/drawing/2014/main" id="{00000000-0008-0000-0C00-0000A8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1" name="Text Box 24">
          <a:extLst>
            <a:ext uri="{FF2B5EF4-FFF2-40B4-BE49-F238E27FC236}">
              <a16:creationId xmlns:a16="http://schemas.microsoft.com/office/drawing/2014/main" id="{00000000-0008-0000-0C00-0000A9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2" name="Text Box 25">
          <a:extLst>
            <a:ext uri="{FF2B5EF4-FFF2-40B4-BE49-F238E27FC236}">
              <a16:creationId xmlns:a16="http://schemas.microsoft.com/office/drawing/2014/main" id="{00000000-0008-0000-0C00-0000AA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3" name="Text Box 48">
          <a:extLst>
            <a:ext uri="{FF2B5EF4-FFF2-40B4-BE49-F238E27FC236}">
              <a16:creationId xmlns:a16="http://schemas.microsoft.com/office/drawing/2014/main" id="{00000000-0008-0000-0C00-0000AB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4" name="Text Box 93">
          <a:extLst>
            <a:ext uri="{FF2B5EF4-FFF2-40B4-BE49-F238E27FC236}">
              <a16:creationId xmlns:a16="http://schemas.microsoft.com/office/drawing/2014/main" id="{00000000-0008-0000-0C00-0000AC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5" name="Text Box 94">
          <a:extLst>
            <a:ext uri="{FF2B5EF4-FFF2-40B4-BE49-F238E27FC236}">
              <a16:creationId xmlns:a16="http://schemas.microsoft.com/office/drawing/2014/main" id="{00000000-0008-0000-0C00-0000AD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xdr:col>
      <xdr:colOff>85725</xdr:colOff>
      <xdr:row>15</xdr:row>
      <xdr:rowOff>215266</xdr:rowOff>
    </xdr:to>
    <xdr:sp macro="" textlink="">
      <xdr:nvSpPr>
        <xdr:cNvPr id="2" name="Text Box 67">
          <a:extLst>
            <a:ext uri="{FF2B5EF4-FFF2-40B4-BE49-F238E27FC236}">
              <a16:creationId xmlns:a16="http://schemas.microsoft.com/office/drawing/2014/main" id="{B6E68F61-855E-4C9F-9C70-5C0EA1EDBE0D}"/>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 name="Text Box 68">
          <a:extLst>
            <a:ext uri="{FF2B5EF4-FFF2-40B4-BE49-F238E27FC236}">
              <a16:creationId xmlns:a16="http://schemas.microsoft.com/office/drawing/2014/main" id="{8221CD70-5435-4A54-835A-D71DABC13E3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 name="Text Box 69">
          <a:extLst>
            <a:ext uri="{FF2B5EF4-FFF2-40B4-BE49-F238E27FC236}">
              <a16:creationId xmlns:a16="http://schemas.microsoft.com/office/drawing/2014/main" id="{4155807E-5F91-4FCC-8B57-16256F7C40C3}"/>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 name="Text Box 70">
          <a:extLst>
            <a:ext uri="{FF2B5EF4-FFF2-40B4-BE49-F238E27FC236}">
              <a16:creationId xmlns:a16="http://schemas.microsoft.com/office/drawing/2014/main" id="{BCAC1DAD-A4B3-4EF5-8506-91C514C0DDA0}"/>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 name="Text Box 71">
          <a:extLst>
            <a:ext uri="{FF2B5EF4-FFF2-40B4-BE49-F238E27FC236}">
              <a16:creationId xmlns:a16="http://schemas.microsoft.com/office/drawing/2014/main" id="{835E3BAD-9ED6-4532-91DB-50F92011301E}"/>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7" name="Text Box 72">
          <a:extLst>
            <a:ext uri="{FF2B5EF4-FFF2-40B4-BE49-F238E27FC236}">
              <a16:creationId xmlns:a16="http://schemas.microsoft.com/office/drawing/2014/main" id="{800DBF42-4EAC-40E1-BFCC-46A186EC532F}"/>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8" name="Text Box 73">
          <a:extLst>
            <a:ext uri="{FF2B5EF4-FFF2-40B4-BE49-F238E27FC236}">
              <a16:creationId xmlns:a16="http://schemas.microsoft.com/office/drawing/2014/main" id="{E076A03A-811D-4873-BFEC-698EC960E0C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9" name="Text Box 74">
          <a:extLst>
            <a:ext uri="{FF2B5EF4-FFF2-40B4-BE49-F238E27FC236}">
              <a16:creationId xmlns:a16="http://schemas.microsoft.com/office/drawing/2014/main" id="{1FDD1296-D3F7-4D8C-AE10-91C2BD722AB7}"/>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0" name="Text Box 75">
          <a:extLst>
            <a:ext uri="{FF2B5EF4-FFF2-40B4-BE49-F238E27FC236}">
              <a16:creationId xmlns:a16="http://schemas.microsoft.com/office/drawing/2014/main" id="{0B7CB4E9-CDC9-48DD-88B5-A382A565A273}"/>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1" name="Text Box 76">
          <a:extLst>
            <a:ext uri="{FF2B5EF4-FFF2-40B4-BE49-F238E27FC236}">
              <a16:creationId xmlns:a16="http://schemas.microsoft.com/office/drawing/2014/main" id="{DDA80504-8D20-47E1-B9D4-9B816A064048}"/>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2" name="Text Box 77">
          <a:extLst>
            <a:ext uri="{FF2B5EF4-FFF2-40B4-BE49-F238E27FC236}">
              <a16:creationId xmlns:a16="http://schemas.microsoft.com/office/drawing/2014/main" id="{9F478B4D-23EF-4337-8D4C-5CF8A3871FB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3" name="Text Box 78">
          <a:extLst>
            <a:ext uri="{FF2B5EF4-FFF2-40B4-BE49-F238E27FC236}">
              <a16:creationId xmlns:a16="http://schemas.microsoft.com/office/drawing/2014/main" id="{4087B485-F0C9-42C0-9BB7-530C07CBA59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4" name="Text Box 79">
          <a:extLst>
            <a:ext uri="{FF2B5EF4-FFF2-40B4-BE49-F238E27FC236}">
              <a16:creationId xmlns:a16="http://schemas.microsoft.com/office/drawing/2014/main" id="{C8019457-4E7E-4560-8739-1231E8BE4FBA}"/>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5" name="Text Box 80">
          <a:extLst>
            <a:ext uri="{FF2B5EF4-FFF2-40B4-BE49-F238E27FC236}">
              <a16:creationId xmlns:a16="http://schemas.microsoft.com/office/drawing/2014/main" id="{C30CB928-364A-4EE3-93E6-08B7CD55D4D7}"/>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6" name="Text Box 81">
          <a:extLst>
            <a:ext uri="{FF2B5EF4-FFF2-40B4-BE49-F238E27FC236}">
              <a16:creationId xmlns:a16="http://schemas.microsoft.com/office/drawing/2014/main" id="{8A3CD5C0-5002-4629-A8F5-C6FB4D80D14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7" name="Text Box 82">
          <a:extLst>
            <a:ext uri="{FF2B5EF4-FFF2-40B4-BE49-F238E27FC236}">
              <a16:creationId xmlns:a16="http://schemas.microsoft.com/office/drawing/2014/main" id="{3E51BD45-8A25-497D-80D3-6B0FC013445A}"/>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8" name="Text Box 83">
          <a:extLst>
            <a:ext uri="{FF2B5EF4-FFF2-40B4-BE49-F238E27FC236}">
              <a16:creationId xmlns:a16="http://schemas.microsoft.com/office/drawing/2014/main" id="{F42F5EA0-F020-499D-8095-7402C364396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9" name="Text Box 84">
          <a:extLst>
            <a:ext uri="{FF2B5EF4-FFF2-40B4-BE49-F238E27FC236}">
              <a16:creationId xmlns:a16="http://schemas.microsoft.com/office/drawing/2014/main" id="{001B8AD0-B911-4EDC-93B1-79DD8CB7DD2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0" name="Text Box 85">
          <a:extLst>
            <a:ext uri="{FF2B5EF4-FFF2-40B4-BE49-F238E27FC236}">
              <a16:creationId xmlns:a16="http://schemas.microsoft.com/office/drawing/2014/main" id="{B21F2961-280B-4E60-ADEC-5C27763D1E0C}"/>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1" name="Text Box 86">
          <a:extLst>
            <a:ext uri="{FF2B5EF4-FFF2-40B4-BE49-F238E27FC236}">
              <a16:creationId xmlns:a16="http://schemas.microsoft.com/office/drawing/2014/main" id="{B9A32A37-BD51-439B-AFB8-151A7379FD16}"/>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2" name="Text Box 87">
          <a:extLst>
            <a:ext uri="{FF2B5EF4-FFF2-40B4-BE49-F238E27FC236}">
              <a16:creationId xmlns:a16="http://schemas.microsoft.com/office/drawing/2014/main" id="{5EE3435D-2A8D-4F08-9B91-41F00AD860E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3" name="Text Box 88">
          <a:extLst>
            <a:ext uri="{FF2B5EF4-FFF2-40B4-BE49-F238E27FC236}">
              <a16:creationId xmlns:a16="http://schemas.microsoft.com/office/drawing/2014/main" id="{D517A9F8-947C-45F2-A2A7-698F789C74F8}"/>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4" name="Text Box 89">
          <a:extLst>
            <a:ext uri="{FF2B5EF4-FFF2-40B4-BE49-F238E27FC236}">
              <a16:creationId xmlns:a16="http://schemas.microsoft.com/office/drawing/2014/main" id="{DCF07F2B-9F26-43D9-BB50-A0CBA2908FB9}"/>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5" name="Text Box 90">
          <a:extLst>
            <a:ext uri="{FF2B5EF4-FFF2-40B4-BE49-F238E27FC236}">
              <a16:creationId xmlns:a16="http://schemas.microsoft.com/office/drawing/2014/main" id="{C80B6DE0-540C-457F-9038-D3F5082E7D91}"/>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6" name="Text Box 91">
          <a:extLst>
            <a:ext uri="{FF2B5EF4-FFF2-40B4-BE49-F238E27FC236}">
              <a16:creationId xmlns:a16="http://schemas.microsoft.com/office/drawing/2014/main" id="{919F754D-B6BE-4629-8FB0-E7892244D657}"/>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7" name="Text Box 92">
          <a:extLst>
            <a:ext uri="{FF2B5EF4-FFF2-40B4-BE49-F238E27FC236}">
              <a16:creationId xmlns:a16="http://schemas.microsoft.com/office/drawing/2014/main" id="{FD11CEA9-55FA-4203-83EB-69E8DFF821F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8" name="Text Box 93">
          <a:extLst>
            <a:ext uri="{FF2B5EF4-FFF2-40B4-BE49-F238E27FC236}">
              <a16:creationId xmlns:a16="http://schemas.microsoft.com/office/drawing/2014/main" id="{35BE508B-C343-47A6-A054-096556CD14E9}"/>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9" name="Text Box 94">
          <a:extLst>
            <a:ext uri="{FF2B5EF4-FFF2-40B4-BE49-F238E27FC236}">
              <a16:creationId xmlns:a16="http://schemas.microsoft.com/office/drawing/2014/main" id="{6FB31FB5-A464-4484-8F7D-750803EEAE31}"/>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0" name="Text Box 95">
          <a:extLst>
            <a:ext uri="{FF2B5EF4-FFF2-40B4-BE49-F238E27FC236}">
              <a16:creationId xmlns:a16="http://schemas.microsoft.com/office/drawing/2014/main" id="{6D0CC7DE-80F3-4333-A85F-96A1F0BC17A8}"/>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1" name="Text Box 96">
          <a:extLst>
            <a:ext uri="{FF2B5EF4-FFF2-40B4-BE49-F238E27FC236}">
              <a16:creationId xmlns:a16="http://schemas.microsoft.com/office/drawing/2014/main" id="{431D7B0E-DE2D-4DC8-8903-1B4A80673A1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2" name="Text Box 97">
          <a:extLst>
            <a:ext uri="{FF2B5EF4-FFF2-40B4-BE49-F238E27FC236}">
              <a16:creationId xmlns:a16="http://schemas.microsoft.com/office/drawing/2014/main" id="{2E10582F-5481-446E-B9E8-E1839F89DA1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3" name="Text Box 98">
          <a:extLst>
            <a:ext uri="{FF2B5EF4-FFF2-40B4-BE49-F238E27FC236}">
              <a16:creationId xmlns:a16="http://schemas.microsoft.com/office/drawing/2014/main" id="{82388704-0BF8-4202-99D5-0F39398EC8BB}"/>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4" name="Text Box 99">
          <a:extLst>
            <a:ext uri="{FF2B5EF4-FFF2-40B4-BE49-F238E27FC236}">
              <a16:creationId xmlns:a16="http://schemas.microsoft.com/office/drawing/2014/main" id="{A7FB2184-A9A8-47E8-86F2-6023D03CF1C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5" name="Text Box 100">
          <a:extLst>
            <a:ext uri="{FF2B5EF4-FFF2-40B4-BE49-F238E27FC236}">
              <a16:creationId xmlns:a16="http://schemas.microsoft.com/office/drawing/2014/main" id="{875789C5-72B0-44F7-9A01-F2DC10CC9106}"/>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6" name="Text Box 101">
          <a:extLst>
            <a:ext uri="{FF2B5EF4-FFF2-40B4-BE49-F238E27FC236}">
              <a16:creationId xmlns:a16="http://schemas.microsoft.com/office/drawing/2014/main" id="{DA935AE3-C8D8-45B3-B34C-471EB6E36BF3}"/>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7" name="Text Box 102">
          <a:extLst>
            <a:ext uri="{FF2B5EF4-FFF2-40B4-BE49-F238E27FC236}">
              <a16:creationId xmlns:a16="http://schemas.microsoft.com/office/drawing/2014/main" id="{A90306DD-EB3A-493A-9B36-7A23D3E9A33F}"/>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8" name="Text Box 103">
          <a:extLst>
            <a:ext uri="{FF2B5EF4-FFF2-40B4-BE49-F238E27FC236}">
              <a16:creationId xmlns:a16="http://schemas.microsoft.com/office/drawing/2014/main" id="{EAFB52C6-FC25-48CB-A2E8-4A6288468FCA}"/>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9" name="Text Box 104">
          <a:extLst>
            <a:ext uri="{FF2B5EF4-FFF2-40B4-BE49-F238E27FC236}">
              <a16:creationId xmlns:a16="http://schemas.microsoft.com/office/drawing/2014/main" id="{1080CEDE-DA37-412F-B338-F1A3616EDF30}"/>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0" name="Text Box 105">
          <a:extLst>
            <a:ext uri="{FF2B5EF4-FFF2-40B4-BE49-F238E27FC236}">
              <a16:creationId xmlns:a16="http://schemas.microsoft.com/office/drawing/2014/main" id="{94848A74-0548-44C8-8F17-83B4BB09EC5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1" name="Text Box 106">
          <a:extLst>
            <a:ext uri="{FF2B5EF4-FFF2-40B4-BE49-F238E27FC236}">
              <a16:creationId xmlns:a16="http://schemas.microsoft.com/office/drawing/2014/main" id="{5728F27B-C0F9-491A-8761-D6948BE3666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2" name="Text Box 107">
          <a:extLst>
            <a:ext uri="{FF2B5EF4-FFF2-40B4-BE49-F238E27FC236}">
              <a16:creationId xmlns:a16="http://schemas.microsoft.com/office/drawing/2014/main" id="{98478890-81A2-4116-B264-5CC7650ABE90}"/>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3" name="Text Box 108">
          <a:extLst>
            <a:ext uri="{FF2B5EF4-FFF2-40B4-BE49-F238E27FC236}">
              <a16:creationId xmlns:a16="http://schemas.microsoft.com/office/drawing/2014/main" id="{547A92C7-CD16-4722-B693-FE1551340561}"/>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4" name="Text Box 109">
          <a:extLst>
            <a:ext uri="{FF2B5EF4-FFF2-40B4-BE49-F238E27FC236}">
              <a16:creationId xmlns:a16="http://schemas.microsoft.com/office/drawing/2014/main" id="{90A233AB-58C2-46F8-AF82-15E1D951C43C}"/>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5" name="Text Box 110">
          <a:extLst>
            <a:ext uri="{FF2B5EF4-FFF2-40B4-BE49-F238E27FC236}">
              <a16:creationId xmlns:a16="http://schemas.microsoft.com/office/drawing/2014/main" id="{CD4A24E5-3FE1-44F2-8B41-44FA8819EE51}"/>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6" name="Text Box 111">
          <a:extLst>
            <a:ext uri="{FF2B5EF4-FFF2-40B4-BE49-F238E27FC236}">
              <a16:creationId xmlns:a16="http://schemas.microsoft.com/office/drawing/2014/main" id="{85098F9B-BE92-4964-887F-AD15E90E4583}"/>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7" name="Text Box 112">
          <a:extLst>
            <a:ext uri="{FF2B5EF4-FFF2-40B4-BE49-F238E27FC236}">
              <a16:creationId xmlns:a16="http://schemas.microsoft.com/office/drawing/2014/main" id="{FD798AB8-F95F-40F9-9271-136AE8E7657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8" name="Text Box 113">
          <a:extLst>
            <a:ext uri="{FF2B5EF4-FFF2-40B4-BE49-F238E27FC236}">
              <a16:creationId xmlns:a16="http://schemas.microsoft.com/office/drawing/2014/main" id="{BAB017A5-577A-4FB1-9DFF-C71BF892476E}"/>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9" name="Text Box 114">
          <a:extLst>
            <a:ext uri="{FF2B5EF4-FFF2-40B4-BE49-F238E27FC236}">
              <a16:creationId xmlns:a16="http://schemas.microsoft.com/office/drawing/2014/main" id="{40D909FD-F4C0-42F1-AB1A-A4999530A2F3}"/>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0" name="Text Box 115">
          <a:extLst>
            <a:ext uri="{FF2B5EF4-FFF2-40B4-BE49-F238E27FC236}">
              <a16:creationId xmlns:a16="http://schemas.microsoft.com/office/drawing/2014/main" id="{547F7157-5371-403E-B8B6-CBBD5C0F8AAE}"/>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1" name="Text Box 116">
          <a:extLst>
            <a:ext uri="{FF2B5EF4-FFF2-40B4-BE49-F238E27FC236}">
              <a16:creationId xmlns:a16="http://schemas.microsoft.com/office/drawing/2014/main" id="{C48DA71F-A83E-406A-805B-B044C2E7614B}"/>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2" name="Text Box 117">
          <a:extLst>
            <a:ext uri="{FF2B5EF4-FFF2-40B4-BE49-F238E27FC236}">
              <a16:creationId xmlns:a16="http://schemas.microsoft.com/office/drawing/2014/main" id="{87D4ABE2-C2A9-4B8E-BE88-8E26E1874FF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3" name="Text Box 118">
          <a:extLst>
            <a:ext uri="{FF2B5EF4-FFF2-40B4-BE49-F238E27FC236}">
              <a16:creationId xmlns:a16="http://schemas.microsoft.com/office/drawing/2014/main" id="{59A89779-C5B8-4B5A-85C3-F17D7D254849}"/>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4" name="Text Box 119">
          <a:extLst>
            <a:ext uri="{FF2B5EF4-FFF2-40B4-BE49-F238E27FC236}">
              <a16:creationId xmlns:a16="http://schemas.microsoft.com/office/drawing/2014/main" id="{7BEC1A38-AB33-486E-BD4C-A6569420725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5" name="Text Box 120">
          <a:extLst>
            <a:ext uri="{FF2B5EF4-FFF2-40B4-BE49-F238E27FC236}">
              <a16:creationId xmlns:a16="http://schemas.microsoft.com/office/drawing/2014/main" id="{80120269-5D85-4833-B8D0-540E13E5B5FD}"/>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6" name="Text Box 121">
          <a:extLst>
            <a:ext uri="{FF2B5EF4-FFF2-40B4-BE49-F238E27FC236}">
              <a16:creationId xmlns:a16="http://schemas.microsoft.com/office/drawing/2014/main" id="{2FF7A610-3C2A-4913-8330-C41E290456D9}"/>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7" name="Text Box 122">
          <a:extLst>
            <a:ext uri="{FF2B5EF4-FFF2-40B4-BE49-F238E27FC236}">
              <a16:creationId xmlns:a16="http://schemas.microsoft.com/office/drawing/2014/main" id="{CC5022B6-814E-45A0-9F15-34BC721E506F}"/>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8" name="Text Box 123">
          <a:extLst>
            <a:ext uri="{FF2B5EF4-FFF2-40B4-BE49-F238E27FC236}">
              <a16:creationId xmlns:a16="http://schemas.microsoft.com/office/drawing/2014/main" id="{2C43BD13-3D6C-4637-87E3-1B3969119547}"/>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9" name="Text Box 124">
          <a:extLst>
            <a:ext uri="{FF2B5EF4-FFF2-40B4-BE49-F238E27FC236}">
              <a16:creationId xmlns:a16="http://schemas.microsoft.com/office/drawing/2014/main" id="{AC06743F-B47A-4CE0-B9AF-17868C6396F7}"/>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0" name="Text Box 125">
          <a:extLst>
            <a:ext uri="{FF2B5EF4-FFF2-40B4-BE49-F238E27FC236}">
              <a16:creationId xmlns:a16="http://schemas.microsoft.com/office/drawing/2014/main" id="{006404BE-E03F-404C-9182-AEA7D68B3E5B}"/>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1" name="Text Box 126">
          <a:extLst>
            <a:ext uri="{FF2B5EF4-FFF2-40B4-BE49-F238E27FC236}">
              <a16:creationId xmlns:a16="http://schemas.microsoft.com/office/drawing/2014/main" id="{9292E7C8-2BBB-43B1-A494-836625F0934D}"/>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2" name="Text Box 127">
          <a:extLst>
            <a:ext uri="{FF2B5EF4-FFF2-40B4-BE49-F238E27FC236}">
              <a16:creationId xmlns:a16="http://schemas.microsoft.com/office/drawing/2014/main" id="{8706E3F6-5393-4A70-815E-53978AC7D19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3" name="Text Box 128">
          <a:extLst>
            <a:ext uri="{FF2B5EF4-FFF2-40B4-BE49-F238E27FC236}">
              <a16:creationId xmlns:a16="http://schemas.microsoft.com/office/drawing/2014/main" id="{AE9E3818-DF24-4F12-B4F1-740C9EB1686A}"/>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4" name="Text Box 129">
          <a:extLst>
            <a:ext uri="{FF2B5EF4-FFF2-40B4-BE49-F238E27FC236}">
              <a16:creationId xmlns:a16="http://schemas.microsoft.com/office/drawing/2014/main" id="{EC0F6628-95FC-4D17-B9DA-584FB8B83DDD}"/>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projekt.si/DELOVNI/VODOVODI-Ljubljanica/sklop%201-1/PGD/popis/11890-1/vzorci/Popis_vzorec_vodohr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Nizke_gradnje_2/14382_Kolesarska%20Ajdovscina/txt/ODSEK%204/ocena%20inv/14382-4_3_Kolesarska%20Ajd-Ods%204_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tja/AppData/Local/Microsoft/Windows/Temporary%20Internet%20Files/Content.Outlook/4S14KO6Y/Prejeto%20581%20A-I/ISB/VUHREDPREPUSTGRADINGIpredracu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LOVNI/VODOVODI-Ljubljanica/sklop%201-1/PGD/popis/11890-1/11890-1_3-2%20PC_Ma&#269;kovec_popis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PC Mačkovec"/>
      <sheetName val="REKAPITULACIJA PROJEKTA"/>
      <sheetName val="HPR_SD_stara verzija"/>
    </sheetNames>
    <sheetDataSet>
      <sheetData sheetId="0" refreshError="1">
        <row r="36">
          <cell r="B36">
            <v>1</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UVOD V PREDRAČUN"/>
      <sheetName val="REKAPITULACIJA"/>
      <sheetName val="Površine za kolesarje"/>
      <sheetName val="Površine za pešce"/>
      <sheetName val="HPR_SD_stara verzija"/>
    </sheetNames>
    <sheetDataSet>
      <sheetData sheetId="0" refreshError="1">
        <row r="36">
          <cell r="B36">
            <v>1</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i"/>
      <sheetName val="Rekapitulacija"/>
    </sheetNames>
    <sheetDataSet>
      <sheetData sheetId="0">
        <row r="233">
          <cell r="F233">
            <v>107400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PC Mačkovec"/>
      <sheetName val="REKAPITULACIJA PROJEKTA"/>
      <sheetName val="HPR_SD_stara verzija"/>
    </sheetNames>
    <sheetDataSet>
      <sheetData sheetId="0" refreshError="1">
        <row r="36">
          <cell r="B36">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2380-0DCD-4E7B-9154-B495A24CF81A}">
  <dimension ref="A1:K52"/>
  <sheetViews>
    <sheetView tabSelected="1" view="pageBreakPreview" zoomScale="80" zoomScaleNormal="100" zoomScaleSheetLayoutView="80" workbookViewId="0">
      <selection activeCell="D21" sqref="D21"/>
    </sheetView>
  </sheetViews>
  <sheetFormatPr defaultRowHeight="13.2"/>
  <cols>
    <col min="1" max="1" width="7.44140625" style="339" customWidth="1"/>
    <col min="2" max="2" width="14.33203125" style="339" customWidth="1"/>
    <col min="3" max="3" width="35.33203125" style="339" customWidth="1"/>
    <col min="4" max="4" width="18.44140625" style="339" customWidth="1"/>
    <col min="5" max="16384" width="8.88671875" style="339"/>
  </cols>
  <sheetData>
    <row r="1" spans="1:6">
      <c r="A1" s="336"/>
      <c r="B1" s="337"/>
      <c r="C1" s="337"/>
      <c r="D1" s="337"/>
      <c r="E1" s="338"/>
    </row>
    <row r="2" spans="1:6" s="345" customFormat="1" ht="15.6">
      <c r="A2" s="340" t="s">
        <v>859</v>
      </c>
      <c r="B2" s="341"/>
      <c r="C2" s="341"/>
      <c r="D2" s="342"/>
      <c r="E2" s="343"/>
      <c r="F2" s="344"/>
    </row>
    <row r="3" spans="1:6" ht="15.6">
      <c r="A3" s="346"/>
      <c r="B3" s="347"/>
      <c r="C3" s="348"/>
      <c r="D3" s="342"/>
      <c r="E3" s="343"/>
      <c r="F3" s="344"/>
    </row>
    <row r="4" spans="1:6" ht="15.6" thickBot="1">
      <c r="A4" s="349"/>
      <c r="B4" s="350"/>
      <c r="C4" s="350"/>
      <c r="D4" s="351"/>
      <c r="E4" s="352"/>
      <c r="F4" s="344"/>
    </row>
    <row r="7" spans="1:6">
      <c r="B7" s="347" t="s">
        <v>818</v>
      </c>
    </row>
    <row r="9" spans="1:6">
      <c r="B9" s="347" t="s">
        <v>106</v>
      </c>
    </row>
    <row r="11" spans="1:6">
      <c r="B11" s="353"/>
    </row>
    <row r="12" spans="1:6" ht="18.75" customHeight="1">
      <c r="A12" s="354" t="s">
        <v>819</v>
      </c>
      <c r="B12" s="355" t="s">
        <v>878</v>
      </c>
      <c r="C12" s="356"/>
      <c r="D12" s="357">
        <f>'KA-1.2'!H52</f>
        <v>0</v>
      </c>
      <c r="E12" s="358" t="s">
        <v>820</v>
      </c>
    </row>
    <row r="13" spans="1:6" ht="18.75" customHeight="1">
      <c r="A13" s="359" t="s">
        <v>821</v>
      </c>
      <c r="B13" s="355" t="s">
        <v>879</v>
      </c>
      <c r="D13" s="360">
        <f>'KA-1.3'!H51</f>
        <v>0</v>
      </c>
      <c r="E13" s="361" t="s">
        <v>820</v>
      </c>
    </row>
    <row r="14" spans="1:6" ht="18.75" customHeight="1">
      <c r="A14" s="359" t="s">
        <v>822</v>
      </c>
      <c r="B14" s="355" t="s">
        <v>880</v>
      </c>
      <c r="D14" s="360">
        <f>'KA-1.4'!H47</f>
        <v>0</v>
      </c>
      <c r="E14" s="361" t="s">
        <v>820</v>
      </c>
    </row>
    <row r="15" spans="1:6" ht="18.75" customHeight="1">
      <c r="A15" s="359" t="s">
        <v>823</v>
      </c>
      <c r="B15" s="339" t="s">
        <v>881</v>
      </c>
      <c r="D15" s="360">
        <f>'KP-1.1-obst'!H103</f>
        <v>0</v>
      </c>
      <c r="E15" s="361" t="s">
        <v>820</v>
      </c>
    </row>
    <row r="16" spans="1:6" ht="18.75" customHeight="1">
      <c r="A16" s="359" t="s">
        <v>824</v>
      </c>
      <c r="B16" s="339" t="s">
        <v>882</v>
      </c>
      <c r="D16" s="360">
        <f>'KP-1.2'!H305</f>
        <v>0</v>
      </c>
      <c r="E16" s="361" t="s">
        <v>820</v>
      </c>
    </row>
    <row r="17" spans="1:5" ht="18.75" customHeight="1">
      <c r="A17" s="359" t="s">
        <v>825</v>
      </c>
      <c r="B17" s="339" t="s">
        <v>883</v>
      </c>
      <c r="D17" s="360">
        <f>'KP-1.3-obst'!H133</f>
        <v>0</v>
      </c>
      <c r="E17" s="361" t="s">
        <v>820</v>
      </c>
    </row>
    <row r="18" spans="1:5" ht="18.75" customHeight="1">
      <c r="A18" s="359" t="s">
        <v>826</v>
      </c>
      <c r="B18" s="339" t="s">
        <v>884</v>
      </c>
      <c r="D18" s="360">
        <f>'KP-1.3-novo'!H227</f>
        <v>0</v>
      </c>
      <c r="E18" s="361" t="s">
        <v>820</v>
      </c>
    </row>
    <row r="19" spans="1:5" ht="18.75" customHeight="1">
      <c r="A19" s="359" t="s">
        <v>827</v>
      </c>
      <c r="B19" s="339" t="s">
        <v>885</v>
      </c>
      <c r="D19" s="360">
        <f>'KP-1.4-novo'!H289</f>
        <v>0</v>
      </c>
      <c r="E19" s="361" t="s">
        <v>820</v>
      </c>
    </row>
    <row r="20" spans="1:5" ht="18.75" customHeight="1">
      <c r="A20" s="359" t="s">
        <v>828</v>
      </c>
      <c r="B20" s="339" t="s">
        <v>886</v>
      </c>
      <c r="D20" s="360">
        <f>'KP-1.5-obst'!H117</f>
        <v>0</v>
      </c>
      <c r="E20" s="361" t="s">
        <v>820</v>
      </c>
    </row>
    <row r="21" spans="1:5" ht="18.75" customHeight="1">
      <c r="A21" s="359" t="s">
        <v>829</v>
      </c>
      <c r="B21" s="339" t="s">
        <v>887</v>
      </c>
      <c r="D21" s="360">
        <f>'GK-1.4'!H160</f>
        <v>0</v>
      </c>
      <c r="E21" s="361" t="s">
        <v>820</v>
      </c>
    </row>
    <row r="22" spans="1:5" ht="18.75" customHeight="1">
      <c r="A22" s="359" t="s">
        <v>830</v>
      </c>
      <c r="B22" s="339" t="s">
        <v>888</v>
      </c>
      <c r="D22" s="360">
        <f>'VOD-1.1'!H76</f>
        <v>0</v>
      </c>
      <c r="E22" s="361" t="s">
        <v>820</v>
      </c>
    </row>
    <row r="23" spans="1:5" ht="18.75" customHeight="1">
      <c r="A23" s="359" t="s">
        <v>831</v>
      </c>
      <c r="B23" s="339" t="s">
        <v>889</v>
      </c>
      <c r="D23" s="360">
        <f>'VOD-1.3'!H121</f>
        <v>0</v>
      </c>
      <c r="E23" s="361" t="s">
        <v>820</v>
      </c>
    </row>
    <row r="24" spans="1:5" ht="18.75" customHeight="1">
      <c r="A24" s="359" t="s">
        <v>832</v>
      </c>
      <c r="B24" s="339" t="s">
        <v>914</v>
      </c>
      <c r="D24" s="360">
        <f>'CR,EE-1.3'!H49</f>
        <v>0</v>
      </c>
      <c r="E24" s="361" t="s">
        <v>820</v>
      </c>
    </row>
    <row r="25" spans="1:5" ht="18.75" customHeight="1">
      <c r="A25" s="359" t="s">
        <v>833</v>
      </c>
      <c r="B25" s="339" t="s">
        <v>915</v>
      </c>
      <c r="D25" s="360">
        <f>'CR,EE-1.4'!H95</f>
        <v>0</v>
      </c>
      <c r="E25" s="361" t="s">
        <v>820</v>
      </c>
    </row>
    <row r="26" spans="1:5" ht="18.75" customHeight="1">
      <c r="A26" s="359" t="s">
        <v>834</v>
      </c>
      <c r="B26" s="339" t="s">
        <v>890</v>
      </c>
      <c r="D26" s="360">
        <f>'PLIN-1.4'!H74</f>
        <v>0</v>
      </c>
      <c r="E26" s="361" t="s">
        <v>820</v>
      </c>
    </row>
    <row r="27" spans="1:5" ht="18.75" customHeight="1">
      <c r="A27" s="359" t="s">
        <v>835</v>
      </c>
      <c r="B27" s="339" t="s">
        <v>891</v>
      </c>
      <c r="D27" s="360">
        <f>'TK-1.2'!H49</f>
        <v>0</v>
      </c>
      <c r="E27" s="361" t="s">
        <v>820</v>
      </c>
    </row>
    <row r="28" spans="1:5" ht="18.75" customHeight="1">
      <c r="A28" s="359" t="s">
        <v>836</v>
      </c>
      <c r="B28" s="339" t="s">
        <v>892</v>
      </c>
      <c r="D28" s="360">
        <f>'TK-1.3'!H46</f>
        <v>0</v>
      </c>
      <c r="E28" s="361" t="s">
        <v>820</v>
      </c>
    </row>
    <row r="29" spans="1:5" ht="18.75" customHeight="1">
      <c r="A29" s="359" t="s">
        <v>838</v>
      </c>
      <c r="B29" s="339" t="s">
        <v>893</v>
      </c>
      <c r="D29" s="360">
        <f>'TK-1.4'!H57</f>
        <v>0</v>
      </c>
      <c r="E29" s="361" t="s">
        <v>820</v>
      </c>
    </row>
    <row r="30" spans="1:5" ht="18.75" customHeight="1">
      <c r="A30" s="359" t="s">
        <v>894</v>
      </c>
      <c r="B30" s="339" t="s">
        <v>837</v>
      </c>
      <c r="D30" s="360">
        <f>'17.TUJE STORITVE'!E36</f>
        <v>52400</v>
      </c>
      <c r="E30" s="361" t="s">
        <v>820</v>
      </c>
    </row>
    <row r="31" spans="1:5" ht="18.600000000000001" customHeight="1">
      <c r="A31" s="359" t="s">
        <v>895</v>
      </c>
      <c r="B31" s="353" t="s">
        <v>839</v>
      </c>
      <c r="C31" s="353"/>
      <c r="D31" s="362">
        <f>SUM(D12:D30)*0.1</f>
        <v>5240</v>
      </c>
      <c r="E31" s="363" t="s">
        <v>820</v>
      </c>
    </row>
    <row r="32" spans="1:5" ht="18.75" customHeight="1">
      <c r="A32" s="364"/>
      <c r="B32" s="365" t="s">
        <v>840</v>
      </c>
      <c r="C32" s="365"/>
      <c r="D32" s="366">
        <f>SUM(D12:D31)</f>
        <v>57640</v>
      </c>
      <c r="E32" s="358" t="s">
        <v>820</v>
      </c>
    </row>
    <row r="33" spans="1:11" ht="18.75" customHeight="1">
      <c r="A33" s="367"/>
      <c r="B33" s="368" t="s">
        <v>841</v>
      </c>
      <c r="C33" s="368"/>
      <c r="D33" s="369">
        <f>D32*0.22</f>
        <v>12680.8</v>
      </c>
      <c r="E33" s="363" t="s">
        <v>820</v>
      </c>
    </row>
    <row r="34" spans="1:11" ht="18.75" customHeight="1">
      <c r="A34" s="370"/>
      <c r="B34" s="371" t="s">
        <v>842</v>
      </c>
      <c r="C34" s="371"/>
      <c r="D34" s="372">
        <f>SUM(D32:D33)</f>
        <v>70320.800000000003</v>
      </c>
      <c r="E34" s="373" t="s">
        <v>820</v>
      </c>
    </row>
    <row r="35" spans="1:11" ht="18.75" customHeight="1">
      <c r="A35" s="374"/>
    </row>
    <row r="36" spans="1:11" ht="16.95" customHeight="1">
      <c r="A36" s="375" t="s">
        <v>843</v>
      </c>
      <c r="B36" s="376"/>
      <c r="C36" s="376"/>
      <c r="D36" s="376"/>
      <c r="E36" s="281"/>
      <c r="F36" s="376"/>
      <c r="G36" s="376"/>
      <c r="H36" s="376"/>
      <c r="I36" s="376"/>
      <c r="J36" s="376"/>
      <c r="K36" s="377"/>
    </row>
    <row r="37" spans="1:11" ht="12.75" customHeight="1">
      <c r="A37" s="376" t="s">
        <v>844</v>
      </c>
      <c r="B37" s="376"/>
      <c r="C37" s="376"/>
      <c r="D37" s="376"/>
      <c r="E37" s="281"/>
      <c r="F37" s="376"/>
      <c r="G37" s="376"/>
      <c r="H37" s="376"/>
      <c r="I37" s="376"/>
      <c r="J37" s="376"/>
      <c r="K37" s="377"/>
    </row>
    <row r="38" spans="1:11" ht="12.75" customHeight="1">
      <c r="A38" s="376" t="s">
        <v>845</v>
      </c>
      <c r="B38" s="376"/>
      <c r="C38" s="376"/>
      <c r="D38" s="376"/>
      <c r="E38" s="281"/>
      <c r="F38" s="376"/>
      <c r="G38" s="376"/>
      <c r="H38" s="376"/>
      <c r="I38" s="376"/>
      <c r="J38" s="376"/>
      <c r="K38" s="377"/>
    </row>
    <row r="39" spans="1:11" ht="12.75" customHeight="1">
      <c r="A39" s="344"/>
      <c r="B39" s="344"/>
      <c r="C39" s="344"/>
      <c r="D39" s="344"/>
      <c r="E39" s="282"/>
      <c r="F39" s="344"/>
      <c r="G39" s="344"/>
      <c r="H39" s="344"/>
      <c r="I39" s="344"/>
      <c r="J39" s="344"/>
    </row>
    <row r="40" spans="1:11" ht="21.6" customHeight="1">
      <c r="A40" s="639" t="s">
        <v>846</v>
      </c>
      <c r="B40" s="640"/>
      <c r="C40" s="640"/>
      <c r="D40" s="640"/>
      <c r="E40" s="283"/>
      <c r="F40" s="378"/>
      <c r="G40" s="378"/>
      <c r="H40" s="378"/>
      <c r="I40" s="378"/>
      <c r="J40" s="378"/>
      <c r="K40" s="378"/>
    </row>
    <row r="41" spans="1:11" ht="12.75" customHeight="1">
      <c r="A41" s="639" t="s">
        <v>847</v>
      </c>
      <c r="B41" s="640"/>
      <c r="C41" s="640"/>
      <c r="D41" s="640"/>
      <c r="E41" s="640"/>
      <c r="F41" s="640"/>
      <c r="G41" s="640"/>
      <c r="H41" s="640"/>
      <c r="I41" s="640"/>
      <c r="J41" s="640"/>
      <c r="K41" s="640"/>
    </row>
    <row r="42" spans="1:11" ht="12.75" customHeight="1">
      <c r="A42" s="639" t="s">
        <v>848</v>
      </c>
      <c r="B42" s="640"/>
      <c r="C42" s="640"/>
      <c r="D42" s="640"/>
      <c r="E42" s="640"/>
      <c r="F42" s="640"/>
      <c r="G42" s="640"/>
      <c r="H42" s="640"/>
      <c r="I42" s="640"/>
      <c r="J42" s="640"/>
      <c r="K42" s="640"/>
    </row>
    <row r="43" spans="1:11" ht="12.75" customHeight="1">
      <c r="A43" s="639" t="s">
        <v>849</v>
      </c>
      <c r="B43" s="640"/>
      <c r="C43" s="640"/>
      <c r="D43" s="640"/>
      <c r="E43" s="640"/>
      <c r="F43" s="640"/>
      <c r="G43" s="640"/>
      <c r="H43" s="640"/>
      <c r="I43" s="640"/>
      <c r="J43" s="640"/>
      <c r="K43" s="640"/>
    </row>
    <row r="44" spans="1:11" ht="12.75" customHeight="1">
      <c r="A44" s="639" t="s">
        <v>850</v>
      </c>
      <c r="B44" s="640"/>
      <c r="C44" s="640"/>
      <c r="D44" s="640"/>
      <c r="E44" s="640"/>
      <c r="F44" s="640"/>
      <c r="G44" s="640"/>
      <c r="H44" s="640"/>
      <c r="I44" s="640"/>
      <c r="J44" s="640"/>
      <c r="K44" s="640"/>
    </row>
    <row r="45" spans="1:11" ht="12.75" customHeight="1">
      <c r="A45" s="639" t="s">
        <v>851</v>
      </c>
      <c r="B45" s="640"/>
      <c r="C45" s="640"/>
      <c r="D45" s="640"/>
      <c r="E45" s="640"/>
      <c r="F45" s="640"/>
      <c r="G45" s="640"/>
      <c r="H45" s="640"/>
      <c r="I45" s="640"/>
      <c r="J45" s="640"/>
      <c r="K45" s="640"/>
    </row>
    <row r="46" spans="1:11" ht="12.75" customHeight="1">
      <c r="A46" s="639" t="s">
        <v>852</v>
      </c>
      <c r="B46" s="640"/>
      <c r="C46" s="640"/>
      <c r="D46" s="640"/>
      <c r="E46" s="640"/>
      <c r="F46" s="640"/>
      <c r="G46" s="640"/>
      <c r="H46" s="640"/>
      <c r="I46" s="640"/>
      <c r="J46" s="640"/>
      <c r="K46" s="640"/>
    </row>
    <row r="47" spans="1:11" ht="12.75" customHeight="1">
      <c r="A47" s="639" t="s">
        <v>853</v>
      </c>
      <c r="B47" s="640"/>
      <c r="C47" s="640"/>
      <c r="D47" s="640"/>
      <c r="E47" s="640"/>
      <c r="F47" s="640"/>
      <c r="G47" s="640"/>
      <c r="H47" s="640"/>
      <c r="I47" s="640"/>
      <c r="J47" s="640"/>
      <c r="K47" s="640"/>
    </row>
    <row r="48" spans="1:11" ht="12.75" customHeight="1">
      <c r="A48" s="639" t="s">
        <v>854</v>
      </c>
      <c r="B48" s="640"/>
      <c r="C48" s="640"/>
      <c r="D48" s="640"/>
      <c r="E48" s="640"/>
      <c r="F48" s="640"/>
      <c r="G48" s="640"/>
      <c r="H48" s="640"/>
      <c r="I48" s="640"/>
      <c r="J48" s="640"/>
      <c r="K48" s="640"/>
    </row>
    <row r="49" spans="1:11" ht="34.950000000000003" customHeight="1">
      <c r="A49" s="639" t="s">
        <v>855</v>
      </c>
      <c r="B49" s="640"/>
      <c r="C49" s="640"/>
      <c r="D49" s="640"/>
      <c r="E49" s="283"/>
      <c r="F49" s="378"/>
      <c r="G49" s="378"/>
      <c r="H49" s="378"/>
      <c r="I49" s="378"/>
      <c r="J49" s="378"/>
      <c r="K49" s="378"/>
    </row>
    <row r="50" spans="1:11" ht="30.6" customHeight="1">
      <c r="A50" s="639" t="s">
        <v>856</v>
      </c>
      <c r="B50" s="640"/>
      <c r="C50" s="640"/>
      <c r="D50" s="640"/>
      <c r="E50" s="283"/>
      <c r="F50" s="378"/>
      <c r="G50" s="378"/>
      <c r="H50" s="378"/>
      <c r="I50" s="378"/>
      <c r="J50" s="378"/>
      <c r="K50" s="378"/>
    </row>
    <row r="51" spans="1:11" ht="21" customHeight="1">
      <c r="A51" s="639" t="s">
        <v>857</v>
      </c>
      <c r="B51" s="640"/>
      <c r="C51" s="640"/>
      <c r="D51" s="640"/>
      <c r="E51" s="283"/>
      <c r="F51" s="378"/>
      <c r="G51" s="378"/>
      <c r="H51" s="378"/>
      <c r="I51" s="378"/>
      <c r="J51" s="378"/>
      <c r="K51" s="378"/>
    </row>
    <row r="52" spans="1:11" ht="77.400000000000006" customHeight="1">
      <c r="A52" s="639" t="s">
        <v>858</v>
      </c>
      <c r="B52" s="640"/>
      <c r="C52" s="640"/>
      <c r="D52" s="640"/>
      <c r="E52" s="283"/>
      <c r="F52" s="378"/>
      <c r="G52" s="378"/>
      <c r="H52" s="378"/>
      <c r="I52" s="378"/>
      <c r="J52" s="378"/>
      <c r="K52" s="378"/>
    </row>
  </sheetData>
  <sheetProtection algorithmName="SHA-512" hashValue="N1diFyRlGVR0eySgID6Bw4ReD6rcL83W7wTCFXQUlX349Rk+YuD0nei9Xs9a+6yVtb9HC+lCctYRZ6nIjViMVg==" saltValue="12XjM8A+bJpRF9w+kbd8pg==" spinCount="100000" sheet="1" objects="1" scenarios="1"/>
  <mergeCells count="13">
    <mergeCell ref="A45:K45"/>
    <mergeCell ref="A40:D40"/>
    <mergeCell ref="A41:K41"/>
    <mergeCell ref="A42:K42"/>
    <mergeCell ref="A43:K43"/>
    <mergeCell ref="A44:K44"/>
    <mergeCell ref="A52:D52"/>
    <mergeCell ref="A46:K46"/>
    <mergeCell ref="A47:K47"/>
    <mergeCell ref="A48:K48"/>
    <mergeCell ref="A49:D49"/>
    <mergeCell ref="A50:D50"/>
    <mergeCell ref="A51:D51"/>
  </mergeCells>
  <phoneticPr fontId="61" type="noConversion"/>
  <pageMargins left="1" right="0.7" top="0.75" bottom="0.75" header="0.3" footer="0.3"/>
  <pageSetup paperSize="9" orientation="portrait" r:id="rId1"/>
  <rowBreaks count="1" manualBreakCount="1">
    <brk id="3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M330"/>
  <sheetViews>
    <sheetView view="pageBreakPreview" zoomScaleNormal="100" zoomScaleSheetLayoutView="100" workbookViewId="0">
      <selection activeCell="G17" sqref="G17"/>
    </sheetView>
  </sheetViews>
  <sheetFormatPr defaultColWidth="9.109375" defaultRowHeight="13.2"/>
  <cols>
    <col min="1" max="1" width="3.109375" style="88" customWidth="1"/>
    <col min="2" max="2" width="3.109375" style="124" customWidth="1"/>
    <col min="3" max="3" width="6.88671875" style="124" customWidth="1"/>
    <col min="4" max="4" width="38.44140625" style="161" customWidth="1"/>
    <col min="5" max="5" width="6.33203125" style="87" customWidth="1"/>
    <col min="6" max="6" width="11" style="134" customWidth="1"/>
    <col min="7" max="7" width="10.33203125" style="124" customWidth="1"/>
    <col min="8" max="8" width="13.33203125" style="124" customWidth="1"/>
    <col min="9" max="11" width="11.6640625" style="125" customWidth="1"/>
    <col min="12" max="13" width="22.44140625" style="88" customWidth="1"/>
    <col min="14" max="16384" width="9.109375" style="88"/>
  </cols>
  <sheetData>
    <row r="1" spans="1:13" s="94" customFormat="1" ht="17.399999999999999">
      <c r="A1" s="284" t="s">
        <v>860</v>
      </c>
      <c r="B1" s="118"/>
      <c r="C1" s="118"/>
      <c r="F1" s="317"/>
      <c r="G1" s="118"/>
      <c r="H1" s="118"/>
      <c r="I1" s="144"/>
      <c r="J1" s="144"/>
      <c r="K1" s="144"/>
      <c r="M1" s="118"/>
    </row>
    <row r="2" spans="1:13" s="94" customFormat="1" ht="17.399999999999999">
      <c r="A2" s="143"/>
      <c r="B2" s="145"/>
      <c r="C2" s="145"/>
      <c r="F2" s="317"/>
      <c r="G2" s="118"/>
      <c r="H2" s="118"/>
      <c r="I2" s="144"/>
      <c r="J2" s="144"/>
      <c r="K2" s="144"/>
      <c r="M2" s="118"/>
    </row>
    <row r="3" spans="1:13" s="94" customFormat="1" ht="17.399999999999999">
      <c r="A3" s="168"/>
      <c r="B3" s="118"/>
      <c r="C3" s="118"/>
      <c r="D3" s="243" t="s">
        <v>865</v>
      </c>
      <c r="F3" s="317"/>
      <c r="G3" s="118"/>
      <c r="H3" s="118"/>
      <c r="I3" s="144"/>
      <c r="J3" s="144"/>
      <c r="K3" s="144"/>
      <c r="M3" s="118"/>
    </row>
    <row r="4" spans="1:13" s="89" customFormat="1" ht="17.399999999999999">
      <c r="A4" s="146"/>
      <c r="B4" s="147"/>
      <c r="C4" s="147"/>
      <c r="D4" s="243" t="s">
        <v>870</v>
      </c>
      <c r="F4" s="318"/>
      <c r="G4" s="148"/>
      <c r="H4" s="148"/>
      <c r="I4" s="149"/>
      <c r="J4" s="149"/>
      <c r="K4" s="149"/>
      <c r="L4" s="116"/>
      <c r="M4" s="150"/>
    </row>
    <row r="5" spans="1:13" s="89" customFormat="1" ht="17.399999999999999">
      <c r="A5" s="146"/>
      <c r="B5" s="147"/>
      <c r="C5" s="147"/>
      <c r="D5" s="146"/>
      <c r="F5" s="318"/>
      <c r="G5" s="148"/>
      <c r="H5" s="148"/>
      <c r="I5" s="149"/>
      <c r="J5" s="149"/>
      <c r="K5" s="149"/>
      <c r="L5" s="116"/>
      <c r="M5" s="150"/>
    </row>
    <row r="6" spans="1:13" ht="14.25" customHeight="1">
      <c r="A6" s="151" t="s">
        <v>105</v>
      </c>
      <c r="B6" s="151"/>
      <c r="C6" s="151"/>
      <c r="D6" s="152"/>
      <c r="E6" s="94"/>
      <c r="L6" s="643"/>
      <c r="M6" s="127"/>
    </row>
    <row r="7" spans="1:13" ht="22.8">
      <c r="D7" s="176" t="s">
        <v>153</v>
      </c>
      <c r="E7" s="153"/>
      <c r="F7" s="319"/>
      <c r="G7" s="151"/>
      <c r="H7" s="151"/>
      <c r="L7" s="643"/>
      <c r="M7" s="127"/>
    </row>
    <row r="8" spans="1:13">
      <c r="D8" s="82" t="s">
        <v>0</v>
      </c>
      <c r="E8" s="153"/>
      <c r="F8" s="319"/>
      <c r="G8" s="151"/>
      <c r="H8" s="151"/>
      <c r="L8" s="615"/>
      <c r="M8" s="127"/>
    </row>
    <row r="9" spans="1:13" ht="24">
      <c r="B9" s="151"/>
      <c r="C9" s="151"/>
      <c r="D9" s="177" t="s">
        <v>374</v>
      </c>
      <c r="E9" s="153"/>
      <c r="F9" s="319"/>
      <c r="G9" s="151"/>
      <c r="H9" s="151"/>
      <c r="L9" s="615"/>
      <c r="M9" s="155"/>
    </row>
    <row r="10" spans="1:13" ht="12.75" customHeight="1">
      <c r="B10" s="151"/>
      <c r="C10" s="151"/>
      <c r="D10" s="151"/>
      <c r="E10" s="153"/>
      <c r="F10" s="319"/>
      <c r="G10" s="151"/>
      <c r="H10" s="151"/>
      <c r="L10" s="615"/>
      <c r="M10" s="155"/>
    </row>
    <row r="11" spans="1:13" s="87" customFormat="1">
      <c r="A11" s="83" t="s">
        <v>4</v>
      </c>
      <c r="B11" s="119"/>
      <c r="C11" s="119"/>
      <c r="D11" s="90" t="s">
        <v>5</v>
      </c>
      <c r="E11" s="83" t="s">
        <v>6</v>
      </c>
      <c r="F11" s="320" t="s">
        <v>7</v>
      </c>
      <c r="G11" s="84" t="s">
        <v>8</v>
      </c>
      <c r="H11" s="84" t="s">
        <v>9</v>
      </c>
      <c r="I11" s="80"/>
      <c r="J11" s="80"/>
      <c r="K11" s="80"/>
      <c r="L11" s="80"/>
      <c r="M11" s="88"/>
    </row>
    <row r="12" spans="1:13">
      <c r="D12" s="132"/>
      <c r="H12" s="135"/>
      <c r="I12" s="80"/>
      <c r="J12" s="80"/>
      <c r="K12" s="80"/>
      <c r="L12" s="80"/>
    </row>
    <row r="13" spans="1:13" s="95" customFormat="1" ht="16.2" thickBot="1">
      <c r="A13" s="163"/>
      <c r="B13" s="156" t="s">
        <v>103</v>
      </c>
      <c r="C13" s="156"/>
      <c r="D13" s="131" t="s">
        <v>107</v>
      </c>
      <c r="E13" s="169"/>
      <c r="F13" s="321"/>
      <c r="G13" s="170"/>
      <c r="H13" s="171"/>
      <c r="I13" s="80"/>
      <c r="J13" s="80"/>
      <c r="K13" s="80"/>
      <c r="L13" s="80"/>
    </row>
    <row r="14" spans="1:13" s="95" customFormat="1">
      <c r="A14" s="164"/>
      <c r="B14" s="85"/>
      <c r="C14" s="85"/>
      <c r="D14" s="162"/>
      <c r="E14" s="76"/>
      <c r="F14" s="333"/>
      <c r="G14" s="86"/>
      <c r="H14" s="172"/>
      <c r="I14" s="80"/>
      <c r="J14" s="80"/>
      <c r="K14" s="80"/>
      <c r="L14" s="80"/>
    </row>
    <row r="15" spans="1:13" s="77" customFormat="1" ht="12">
      <c r="A15" s="178"/>
      <c r="B15" s="179"/>
      <c r="C15" s="180" t="s">
        <v>168</v>
      </c>
      <c r="D15" s="181" t="s">
        <v>169</v>
      </c>
      <c r="E15" s="101"/>
      <c r="F15" s="166"/>
      <c r="G15" s="182"/>
      <c r="H15" s="166"/>
      <c r="I15" s="80"/>
      <c r="J15" s="80"/>
      <c r="K15" s="80"/>
      <c r="L15" s="80"/>
      <c r="M15" s="80"/>
    </row>
    <row r="16" spans="1:13" s="77" customFormat="1" ht="12">
      <c r="A16" s="178"/>
      <c r="B16" s="179"/>
      <c r="C16" s="179"/>
      <c r="D16" s="181"/>
      <c r="E16" s="101"/>
      <c r="F16" s="166"/>
      <c r="G16" s="182"/>
      <c r="H16" s="166"/>
      <c r="I16" s="80"/>
      <c r="J16" s="80"/>
      <c r="K16" s="80"/>
      <c r="L16" s="80"/>
      <c r="M16" s="80"/>
    </row>
    <row r="17" spans="1:13" s="77" customFormat="1" ht="12">
      <c r="A17" s="241" t="str">
        <f>$B$13</f>
        <v>I.</v>
      </c>
      <c r="B17" s="240">
        <f>1</f>
        <v>1</v>
      </c>
      <c r="C17" s="157" t="s">
        <v>170</v>
      </c>
      <c r="D17" s="122" t="s">
        <v>171</v>
      </c>
      <c r="E17" s="123" t="s">
        <v>13</v>
      </c>
      <c r="F17" s="142">
        <v>18</v>
      </c>
      <c r="G17" s="538"/>
      <c r="H17" s="128">
        <f>ROUND(F17*G17,2)</f>
        <v>0</v>
      </c>
      <c r="I17" s="80"/>
      <c r="J17" s="80"/>
      <c r="K17" s="80"/>
      <c r="L17" s="80"/>
      <c r="M17" s="80"/>
    </row>
    <row r="18" spans="1:13" s="77" customFormat="1" ht="12">
      <c r="A18" s="241"/>
      <c r="B18" s="240"/>
      <c r="C18" s="157"/>
      <c r="D18" s="122" t="s">
        <v>41</v>
      </c>
      <c r="E18" s="129"/>
      <c r="F18" s="142"/>
      <c r="G18" s="197"/>
      <c r="H18" s="167"/>
      <c r="I18" s="80"/>
      <c r="J18" s="80"/>
      <c r="K18" s="80"/>
      <c r="L18" s="80"/>
      <c r="M18" s="80"/>
    </row>
    <row r="19" spans="1:13" s="77" customFormat="1" ht="22.8">
      <c r="A19" s="241" t="str">
        <f>$B$13</f>
        <v>I.</v>
      </c>
      <c r="B19" s="240">
        <f>COUNT($A$8:B18)+1</f>
        <v>2</v>
      </c>
      <c r="C19" s="158" t="s">
        <v>263</v>
      </c>
      <c r="D19" s="122" t="s">
        <v>264</v>
      </c>
      <c r="E19" s="123" t="s">
        <v>129</v>
      </c>
      <c r="F19" s="142">
        <v>1.1000000000000001</v>
      </c>
      <c r="G19" s="538"/>
      <c r="H19" s="128">
        <f>ROUND(F19*G19,2)</f>
        <v>0</v>
      </c>
      <c r="I19" s="80"/>
      <c r="J19" s="80"/>
      <c r="K19" s="80"/>
      <c r="L19" s="80"/>
      <c r="M19" s="80"/>
    </row>
    <row r="20" spans="1:13" s="77" customFormat="1" ht="12">
      <c r="A20" s="241"/>
      <c r="B20" s="240"/>
      <c r="C20" s="158"/>
      <c r="D20" s="122"/>
      <c r="E20" s="123"/>
      <c r="F20" s="142"/>
      <c r="G20" s="167"/>
      <c r="H20" s="167"/>
      <c r="I20" s="80"/>
      <c r="J20" s="80"/>
      <c r="K20" s="80"/>
      <c r="L20" s="80"/>
      <c r="M20" s="80"/>
    </row>
    <row r="21" spans="1:13" s="77" customFormat="1" ht="12">
      <c r="A21" s="241" t="str">
        <f>$B$13</f>
        <v>I.</v>
      </c>
      <c r="B21" s="240">
        <f>COUNT($A$8:B20)+1</f>
        <v>3</v>
      </c>
      <c r="C21" s="158" t="s">
        <v>375</v>
      </c>
      <c r="D21" s="122" t="s">
        <v>376</v>
      </c>
      <c r="E21" s="123" t="s">
        <v>112</v>
      </c>
      <c r="F21" s="142">
        <v>134</v>
      </c>
      <c r="G21" s="538"/>
      <c r="H21" s="128">
        <f>ROUND(F21*G21,2)</f>
        <v>0</v>
      </c>
      <c r="I21" s="80"/>
      <c r="J21" s="80"/>
      <c r="K21" s="80"/>
      <c r="L21" s="80"/>
      <c r="M21" s="80"/>
    </row>
    <row r="22" spans="1:13" s="77" customFormat="1" ht="12">
      <c r="A22" s="242"/>
      <c r="B22" s="240"/>
      <c r="C22" s="158"/>
      <c r="D22" s="122"/>
      <c r="E22" s="123"/>
      <c r="F22" s="142"/>
      <c r="G22" s="167"/>
      <c r="H22" s="167"/>
      <c r="I22" s="80"/>
      <c r="J22" s="80"/>
      <c r="K22" s="80"/>
      <c r="L22" s="80"/>
      <c r="M22" s="80"/>
    </row>
    <row r="23" spans="1:13" s="77" customFormat="1" ht="22.8">
      <c r="A23" s="241" t="str">
        <f>$B$13</f>
        <v>I.</v>
      </c>
      <c r="B23" s="240">
        <f>COUNT($A$8:B22)+1</f>
        <v>4</v>
      </c>
      <c r="C23" s="158" t="s">
        <v>377</v>
      </c>
      <c r="D23" s="122" t="s">
        <v>378</v>
      </c>
      <c r="E23" s="123" t="s">
        <v>13</v>
      </c>
      <c r="F23" s="142">
        <v>6</v>
      </c>
      <c r="G23" s="538"/>
      <c r="H23" s="128">
        <f>ROUND(F23*G23,2)</f>
        <v>0</v>
      </c>
      <c r="I23" s="80"/>
      <c r="J23" s="80"/>
      <c r="K23" s="80"/>
      <c r="L23" s="80"/>
      <c r="M23" s="80"/>
    </row>
    <row r="24" spans="1:13" s="77" customFormat="1" ht="12">
      <c r="A24" s="242"/>
      <c r="B24" s="240"/>
      <c r="C24" s="157"/>
      <c r="D24" s="122"/>
      <c r="E24" s="123"/>
      <c r="F24" s="142"/>
      <c r="G24" s="197"/>
      <c r="H24" s="167"/>
      <c r="I24" s="80"/>
      <c r="J24" s="80"/>
      <c r="K24" s="80"/>
      <c r="L24" s="80"/>
      <c r="M24" s="80"/>
    </row>
    <row r="25" spans="1:13" s="77" customFormat="1" ht="22.8">
      <c r="A25" s="241" t="str">
        <f>$B$13</f>
        <v>I.</v>
      </c>
      <c r="B25" s="240">
        <f>COUNT($A$8:B24)+1</f>
        <v>5</v>
      </c>
      <c r="C25" s="158" t="s">
        <v>265</v>
      </c>
      <c r="D25" s="122" t="s">
        <v>266</v>
      </c>
      <c r="E25" s="123" t="s">
        <v>13</v>
      </c>
      <c r="F25" s="142">
        <v>56</v>
      </c>
      <c r="G25" s="538"/>
      <c r="H25" s="128">
        <f>ROUND(F25*G25,2)</f>
        <v>0</v>
      </c>
      <c r="I25" s="80"/>
      <c r="J25" s="80"/>
      <c r="K25" s="80"/>
      <c r="L25" s="80"/>
      <c r="M25" s="80"/>
    </row>
    <row r="26" spans="1:13" s="77" customFormat="1" ht="12">
      <c r="A26" s="263"/>
      <c r="B26" s="265"/>
      <c r="C26" s="157"/>
      <c r="D26" s="122"/>
      <c r="E26" s="123"/>
      <c r="F26" s="142"/>
      <c r="G26" s="197"/>
      <c r="H26" s="167"/>
      <c r="I26" s="80"/>
      <c r="J26" s="80"/>
      <c r="K26" s="80"/>
      <c r="L26" s="80"/>
      <c r="M26" s="80"/>
    </row>
    <row r="27" spans="1:13" s="77" customFormat="1" ht="22.8">
      <c r="A27" s="241" t="str">
        <f>$B$13</f>
        <v>I.</v>
      </c>
      <c r="B27" s="240">
        <f>COUNT($A$8:B26)+1</f>
        <v>6</v>
      </c>
      <c r="C27" s="158" t="s">
        <v>170</v>
      </c>
      <c r="D27" s="122" t="s">
        <v>918</v>
      </c>
      <c r="E27" s="123" t="s">
        <v>127</v>
      </c>
      <c r="F27" s="142">
        <v>1</v>
      </c>
      <c r="G27" s="538"/>
      <c r="H27" s="128">
        <f>ROUND(F27*G27,2)</f>
        <v>0</v>
      </c>
      <c r="I27" s="80"/>
      <c r="J27" s="80"/>
      <c r="K27" s="80"/>
      <c r="L27" s="80"/>
      <c r="M27" s="80"/>
    </row>
    <row r="28" spans="1:13" s="77" customFormat="1" ht="12">
      <c r="A28" s="242"/>
      <c r="B28" s="240"/>
      <c r="C28" s="157"/>
      <c r="D28" s="122"/>
      <c r="E28" s="123"/>
      <c r="F28" s="142"/>
      <c r="G28" s="197"/>
      <c r="H28" s="167"/>
      <c r="I28" s="80"/>
      <c r="J28" s="80"/>
      <c r="K28" s="80"/>
      <c r="L28" s="80"/>
      <c r="M28" s="80"/>
    </row>
    <row r="29" spans="1:13" s="77" customFormat="1" ht="22.8">
      <c r="A29" s="241" t="str">
        <f>$B$13</f>
        <v>I.</v>
      </c>
      <c r="B29" s="240">
        <f>COUNT($A$8:B28)+1</f>
        <v>7</v>
      </c>
      <c r="C29" s="158" t="s">
        <v>379</v>
      </c>
      <c r="D29" s="122" t="s">
        <v>380</v>
      </c>
      <c r="E29" s="123" t="s">
        <v>13</v>
      </c>
      <c r="F29" s="142">
        <v>10</v>
      </c>
      <c r="G29" s="538"/>
      <c r="H29" s="128">
        <f>ROUND(F29*G29,2)</f>
        <v>0</v>
      </c>
      <c r="I29" s="80"/>
      <c r="J29" s="80"/>
      <c r="K29" s="80"/>
      <c r="L29" s="80"/>
      <c r="M29" s="80"/>
    </row>
    <row r="30" spans="1:13" s="77" customFormat="1" ht="12">
      <c r="A30" s="242"/>
      <c r="B30" s="191"/>
      <c r="C30" s="158"/>
      <c r="D30" s="122"/>
      <c r="E30" s="123"/>
      <c r="F30" s="142"/>
      <c r="G30" s="167"/>
      <c r="H30" s="167"/>
      <c r="I30" s="80"/>
      <c r="J30" s="80"/>
      <c r="K30" s="80"/>
      <c r="L30" s="80"/>
      <c r="M30" s="80"/>
    </row>
    <row r="31" spans="1:13" s="77" customFormat="1" ht="12">
      <c r="A31" s="244"/>
      <c r="B31" s="245"/>
      <c r="C31" s="180" t="s">
        <v>172</v>
      </c>
      <c r="D31" s="181" t="s">
        <v>173</v>
      </c>
      <c r="E31" s="101"/>
      <c r="F31" s="166"/>
      <c r="G31" s="182"/>
      <c r="H31" s="166"/>
      <c r="I31" s="80"/>
      <c r="J31" s="80"/>
      <c r="K31" s="80"/>
      <c r="L31" s="80"/>
      <c r="M31" s="80"/>
    </row>
    <row r="32" spans="1:13" s="77" customFormat="1">
      <c r="A32" s="242"/>
      <c r="B32" s="191"/>
      <c r="C32" s="81"/>
      <c r="D32" s="126"/>
      <c r="E32" s="165"/>
      <c r="F32" s="166"/>
      <c r="G32" s="167"/>
      <c r="H32" s="167"/>
      <c r="I32" s="80"/>
      <c r="J32" s="80"/>
      <c r="K32" s="80"/>
      <c r="L32" s="80"/>
      <c r="M32" s="80"/>
    </row>
    <row r="33" spans="1:13" s="77" customFormat="1" ht="22.8">
      <c r="A33" s="241" t="str">
        <f>$B$13</f>
        <v>I.</v>
      </c>
      <c r="B33" s="240">
        <f>COUNT($A$8:B32)+1</f>
        <v>8</v>
      </c>
      <c r="C33" s="81" t="s">
        <v>381</v>
      </c>
      <c r="D33" s="122" t="s">
        <v>764</v>
      </c>
      <c r="E33" s="123" t="s">
        <v>2</v>
      </c>
      <c r="F33" s="142">
        <v>405</v>
      </c>
      <c r="G33" s="538"/>
      <c r="H33" s="128">
        <f>ROUND(F33*G33,2)</f>
        <v>0</v>
      </c>
      <c r="I33" s="80"/>
      <c r="J33" s="80"/>
      <c r="K33" s="80"/>
      <c r="L33" s="80"/>
      <c r="M33" s="80"/>
    </row>
    <row r="34" spans="1:13" s="77" customFormat="1" ht="12">
      <c r="A34" s="242"/>
      <c r="B34" s="240"/>
      <c r="C34" s="81"/>
      <c r="D34" s="122"/>
      <c r="E34" s="123"/>
      <c r="F34" s="142"/>
      <c r="G34" s="197"/>
      <c r="H34" s="167"/>
      <c r="I34" s="80"/>
      <c r="J34" s="80"/>
      <c r="K34" s="80"/>
      <c r="L34" s="80"/>
      <c r="M34" s="80"/>
    </row>
    <row r="35" spans="1:13" s="77" customFormat="1" ht="34.200000000000003">
      <c r="A35" s="241" t="str">
        <f>$B$13</f>
        <v>I.</v>
      </c>
      <c r="B35" s="240">
        <f>COUNT($A$8:B34)+1</f>
        <v>9</v>
      </c>
      <c r="C35" s="81" t="s">
        <v>382</v>
      </c>
      <c r="D35" s="122" t="s">
        <v>765</v>
      </c>
      <c r="E35" s="123" t="s">
        <v>2</v>
      </c>
      <c r="F35" s="142">
        <v>540</v>
      </c>
      <c r="G35" s="538"/>
      <c r="H35" s="128">
        <f>ROUND(F35*G35,2)</f>
        <v>0</v>
      </c>
      <c r="I35" s="80"/>
      <c r="J35" s="80"/>
      <c r="K35" s="80"/>
      <c r="L35" s="80"/>
      <c r="M35" s="80"/>
    </row>
    <row r="36" spans="1:13" s="77" customFormat="1" ht="12">
      <c r="A36" s="242"/>
      <c r="B36" s="240"/>
      <c r="C36" s="81"/>
      <c r="D36" s="122"/>
      <c r="E36" s="123"/>
      <c r="F36" s="142"/>
      <c r="G36" s="197"/>
      <c r="H36" s="167"/>
      <c r="I36" s="80"/>
      <c r="J36" s="80"/>
      <c r="K36" s="80"/>
      <c r="L36" s="80"/>
      <c r="M36" s="80"/>
    </row>
    <row r="37" spans="1:13" s="77" customFormat="1" ht="34.200000000000003">
      <c r="A37" s="241" t="str">
        <f>$B$13</f>
        <v>I.</v>
      </c>
      <c r="B37" s="240">
        <f>COUNT($A$8:B36)+1</f>
        <v>10</v>
      </c>
      <c r="C37" s="81" t="s">
        <v>229</v>
      </c>
      <c r="D37" s="122" t="s">
        <v>766</v>
      </c>
      <c r="E37" s="123" t="s">
        <v>2</v>
      </c>
      <c r="F37" s="142">
        <v>405</v>
      </c>
      <c r="G37" s="538"/>
      <c r="H37" s="128">
        <f>ROUND(F37*G37,2)</f>
        <v>0</v>
      </c>
      <c r="I37" s="80"/>
      <c r="J37" s="80"/>
      <c r="K37" s="80"/>
      <c r="L37" s="80"/>
      <c r="M37" s="80"/>
    </row>
    <row r="38" spans="1:13" s="77" customFormat="1" ht="12">
      <c r="A38" s="242"/>
      <c r="B38" s="240"/>
      <c r="C38" s="183"/>
      <c r="D38" s="122"/>
      <c r="E38" s="123"/>
      <c r="F38" s="142"/>
      <c r="G38" s="197"/>
      <c r="H38" s="167"/>
      <c r="I38" s="80"/>
      <c r="J38" s="80"/>
      <c r="K38" s="80"/>
      <c r="L38" s="80"/>
      <c r="M38" s="80"/>
    </row>
    <row r="39" spans="1:13" s="77" customFormat="1" ht="22.8">
      <c r="A39" s="241" t="str">
        <f>$B$13</f>
        <v>I.</v>
      </c>
      <c r="B39" s="240">
        <f>COUNT($A$8:B38)+1</f>
        <v>11</v>
      </c>
      <c r="C39" s="81" t="s">
        <v>230</v>
      </c>
      <c r="D39" s="122" t="s">
        <v>767</v>
      </c>
      <c r="E39" s="123" t="s">
        <v>13</v>
      </c>
      <c r="F39" s="142">
        <v>10</v>
      </c>
      <c r="G39" s="538"/>
      <c r="H39" s="128">
        <f>ROUND(F39*G39,2)</f>
        <v>0</v>
      </c>
      <c r="I39" s="80"/>
      <c r="J39" s="80"/>
      <c r="K39" s="80"/>
      <c r="L39" s="80"/>
      <c r="M39" s="80"/>
    </row>
    <row r="40" spans="1:13" s="77" customFormat="1" ht="12">
      <c r="A40" s="242"/>
      <c r="B40" s="240"/>
      <c r="C40" s="183"/>
      <c r="D40" s="202"/>
      <c r="E40" s="165"/>
      <c r="F40" s="166"/>
      <c r="G40" s="197"/>
      <c r="H40" s="167"/>
      <c r="I40" s="80"/>
      <c r="J40" s="80"/>
      <c r="K40" s="80"/>
      <c r="L40" s="80"/>
      <c r="M40" s="80"/>
    </row>
    <row r="41" spans="1:13" s="77" customFormat="1" ht="34.200000000000003">
      <c r="A41" s="241" t="str">
        <f>$B$13</f>
        <v>I.</v>
      </c>
      <c r="B41" s="240">
        <f>COUNT($A$8:B40)+1</f>
        <v>12</v>
      </c>
      <c r="C41" s="81" t="s">
        <v>269</v>
      </c>
      <c r="D41" s="122" t="s">
        <v>768</v>
      </c>
      <c r="E41" s="123" t="s">
        <v>13</v>
      </c>
      <c r="F41" s="142">
        <v>4</v>
      </c>
      <c r="G41" s="538"/>
      <c r="H41" s="128">
        <f>ROUND(F41*G41,2)</f>
        <v>0</v>
      </c>
      <c r="I41" s="80"/>
      <c r="J41" s="80"/>
      <c r="K41" s="80"/>
      <c r="L41" s="80"/>
      <c r="M41" s="80"/>
    </row>
    <row r="42" spans="1:13" s="77" customFormat="1" ht="12">
      <c r="A42" s="242"/>
      <c r="B42" s="240"/>
      <c r="C42" s="183"/>
      <c r="D42" s="122"/>
      <c r="E42" s="123"/>
      <c r="F42" s="142"/>
      <c r="G42" s="197"/>
      <c r="H42" s="167"/>
      <c r="I42" s="80"/>
      <c r="J42" s="80"/>
      <c r="K42" s="80"/>
      <c r="L42" s="80"/>
      <c r="M42" s="80"/>
    </row>
    <row r="43" spans="1:13" s="77" customFormat="1" ht="34.200000000000003">
      <c r="A43" s="241" t="str">
        <f>$B$13</f>
        <v>I.</v>
      </c>
      <c r="B43" s="240">
        <f>COUNT($A$8:B42)+1</f>
        <v>13</v>
      </c>
      <c r="C43" s="81" t="s">
        <v>383</v>
      </c>
      <c r="D43" s="122" t="s">
        <v>769</v>
      </c>
      <c r="E43" s="123" t="s">
        <v>13</v>
      </c>
      <c r="F43" s="142">
        <v>2</v>
      </c>
      <c r="G43" s="538"/>
      <c r="H43" s="128">
        <f>ROUND(F43*G43,2)</f>
        <v>0</v>
      </c>
      <c r="I43" s="80"/>
      <c r="J43" s="80"/>
      <c r="K43" s="80"/>
      <c r="L43" s="80"/>
      <c r="M43" s="80"/>
    </row>
    <row r="44" spans="1:13" s="77" customFormat="1" ht="12">
      <c r="A44" s="242"/>
      <c r="B44" s="240"/>
      <c r="C44" s="183"/>
      <c r="D44" s="122"/>
      <c r="E44" s="123"/>
      <c r="F44" s="142"/>
      <c r="G44" s="197"/>
      <c r="H44" s="167"/>
      <c r="I44" s="80"/>
      <c r="J44" s="80"/>
      <c r="K44" s="80"/>
      <c r="L44" s="80"/>
      <c r="M44" s="80"/>
    </row>
    <row r="45" spans="1:13" s="77" customFormat="1" ht="22.8">
      <c r="A45" s="241" t="str">
        <f>$B$13</f>
        <v>I.</v>
      </c>
      <c r="B45" s="240">
        <f>COUNT($A$8:B44)+1</f>
        <v>14</v>
      </c>
      <c r="C45" s="81" t="s">
        <v>231</v>
      </c>
      <c r="D45" s="122" t="s">
        <v>770</v>
      </c>
      <c r="E45" s="123" t="s">
        <v>13</v>
      </c>
      <c r="F45" s="142">
        <v>10</v>
      </c>
      <c r="G45" s="538"/>
      <c r="H45" s="128">
        <f>ROUND(F45*G45,2)</f>
        <v>0</v>
      </c>
      <c r="I45" s="80"/>
      <c r="J45" s="80"/>
      <c r="K45" s="80"/>
      <c r="L45" s="80"/>
      <c r="M45" s="80"/>
    </row>
    <row r="46" spans="1:13" s="77" customFormat="1" ht="12">
      <c r="A46" s="242"/>
      <c r="B46" s="265"/>
      <c r="C46" s="81"/>
      <c r="D46" s="122"/>
      <c r="E46" s="123"/>
      <c r="F46" s="142"/>
      <c r="G46" s="167"/>
      <c r="H46" s="167"/>
      <c r="I46" s="80"/>
      <c r="J46" s="80"/>
      <c r="K46" s="80"/>
      <c r="L46" s="80"/>
      <c r="M46" s="80"/>
    </row>
    <row r="47" spans="1:13" s="77" customFormat="1" ht="22.8">
      <c r="A47" s="241" t="str">
        <f>$B$13</f>
        <v>I.</v>
      </c>
      <c r="B47" s="240">
        <f>COUNT($A$8:B46)+1</f>
        <v>15</v>
      </c>
      <c r="C47" s="81" t="s">
        <v>270</v>
      </c>
      <c r="D47" s="122" t="s">
        <v>786</v>
      </c>
      <c r="E47" s="123" t="s">
        <v>13</v>
      </c>
      <c r="F47" s="142">
        <v>4</v>
      </c>
      <c r="G47" s="538"/>
      <c r="H47" s="128">
        <f>ROUND(F47*G47,2)</f>
        <v>0</v>
      </c>
      <c r="I47" s="80"/>
      <c r="J47" s="80"/>
      <c r="K47" s="80"/>
      <c r="L47" s="80"/>
      <c r="M47" s="80"/>
    </row>
    <row r="48" spans="1:13" s="77" customFormat="1" ht="12">
      <c r="A48" s="242"/>
      <c r="B48" s="191"/>
      <c r="C48" s="81"/>
      <c r="D48" s="122"/>
      <c r="E48" s="123"/>
      <c r="F48" s="142"/>
      <c r="G48" s="167"/>
      <c r="H48" s="167"/>
      <c r="I48" s="80"/>
      <c r="J48" s="80"/>
      <c r="K48" s="80"/>
      <c r="L48" s="80"/>
      <c r="M48" s="80"/>
    </row>
    <row r="49" spans="1:13" s="77" customFormat="1" ht="22.8">
      <c r="A49" s="241" t="str">
        <f>$B$13</f>
        <v>I.</v>
      </c>
      <c r="B49" s="240">
        <f>COUNT($A$8:B48)+1</f>
        <v>16</v>
      </c>
      <c r="C49" s="81" t="s">
        <v>384</v>
      </c>
      <c r="D49" s="122" t="s">
        <v>794</v>
      </c>
      <c r="E49" s="123" t="s">
        <v>13</v>
      </c>
      <c r="F49" s="142">
        <v>2</v>
      </c>
      <c r="G49" s="538"/>
      <c r="H49" s="128">
        <f>ROUND(F49*G49,2)</f>
        <v>0</v>
      </c>
      <c r="I49" s="80"/>
      <c r="J49" s="80"/>
      <c r="K49" s="80"/>
      <c r="L49" s="80"/>
      <c r="M49" s="80"/>
    </row>
    <row r="50" spans="1:13" s="77" customFormat="1" ht="12">
      <c r="A50" s="242"/>
      <c r="B50" s="191"/>
      <c r="C50" s="183"/>
      <c r="D50" s="122"/>
      <c r="E50" s="123"/>
      <c r="F50" s="142"/>
      <c r="G50" s="197"/>
      <c r="H50" s="167"/>
      <c r="I50" s="80"/>
      <c r="J50" s="80"/>
      <c r="K50" s="80"/>
      <c r="L50" s="80"/>
      <c r="M50" s="80"/>
    </row>
    <row r="51" spans="1:13" s="77" customFormat="1" ht="22.8">
      <c r="A51" s="241" t="str">
        <f>$B$13</f>
        <v>I.</v>
      </c>
      <c r="B51" s="240">
        <f>COUNT($A$8:B50)+1</f>
        <v>17</v>
      </c>
      <c r="C51" s="81" t="s">
        <v>174</v>
      </c>
      <c r="D51" s="122" t="s">
        <v>795</v>
      </c>
      <c r="E51" s="123" t="s">
        <v>13</v>
      </c>
      <c r="F51" s="142">
        <v>2</v>
      </c>
      <c r="G51" s="538"/>
      <c r="H51" s="128">
        <f>ROUND(F51*G51,2)</f>
        <v>0</v>
      </c>
      <c r="I51" s="80"/>
      <c r="J51" s="80"/>
      <c r="K51" s="80"/>
      <c r="L51" s="80"/>
      <c r="M51" s="80"/>
    </row>
    <row r="52" spans="1:13" s="77" customFormat="1" ht="12">
      <c r="A52" s="242"/>
      <c r="B52" s="240"/>
      <c r="C52" s="81"/>
      <c r="D52" s="122"/>
      <c r="E52" s="123"/>
      <c r="F52" s="142"/>
      <c r="G52" s="197"/>
      <c r="H52" s="167"/>
      <c r="I52" s="80"/>
      <c r="J52" s="80"/>
      <c r="K52" s="80"/>
      <c r="L52" s="80"/>
      <c r="M52" s="80"/>
    </row>
    <row r="53" spans="1:13" s="77" customFormat="1" ht="22.8">
      <c r="A53" s="241" t="str">
        <f>$B$13</f>
        <v>I.</v>
      </c>
      <c r="B53" s="240">
        <f>COUNT($A$8:B52)+1</f>
        <v>18</v>
      </c>
      <c r="C53" s="81" t="s">
        <v>385</v>
      </c>
      <c r="D53" s="122" t="s">
        <v>796</v>
      </c>
      <c r="E53" s="123" t="s">
        <v>13</v>
      </c>
      <c r="F53" s="142">
        <v>3</v>
      </c>
      <c r="G53" s="538"/>
      <c r="H53" s="128">
        <f>ROUND(F53*G53,2)</f>
        <v>0</v>
      </c>
      <c r="I53" s="80"/>
      <c r="J53" s="80"/>
      <c r="K53" s="80"/>
      <c r="L53" s="80"/>
      <c r="M53" s="80"/>
    </row>
    <row r="54" spans="1:13" s="77" customFormat="1">
      <c r="A54" s="242"/>
      <c r="B54" s="240"/>
      <c r="C54" s="81"/>
      <c r="D54" s="231"/>
      <c r="E54" s="165"/>
      <c r="F54" s="166"/>
      <c r="G54" s="197"/>
      <c r="H54" s="167"/>
      <c r="I54" s="80"/>
      <c r="J54" s="80"/>
      <c r="K54" s="80"/>
      <c r="L54" s="80"/>
      <c r="M54" s="80"/>
    </row>
    <row r="55" spans="1:13" s="77" customFormat="1" ht="22.8">
      <c r="A55" s="241" t="str">
        <f>$B$13</f>
        <v>I.</v>
      </c>
      <c r="B55" s="240">
        <f>COUNT($A$8:B54)+1</f>
        <v>19</v>
      </c>
      <c r="C55" s="158" t="s">
        <v>174</v>
      </c>
      <c r="D55" s="122" t="s">
        <v>234</v>
      </c>
      <c r="E55" s="123" t="s">
        <v>13</v>
      </c>
      <c r="F55" s="142">
        <v>1</v>
      </c>
      <c r="G55" s="538"/>
      <c r="H55" s="128">
        <f>ROUND(F55*G55,2)</f>
        <v>0</v>
      </c>
      <c r="I55" s="80"/>
      <c r="J55" s="80"/>
      <c r="K55" s="80"/>
      <c r="L55" s="80"/>
      <c r="M55" s="80"/>
    </row>
    <row r="56" spans="1:13" s="77" customFormat="1">
      <c r="A56" s="242"/>
      <c r="B56" s="191"/>
      <c r="C56" s="81"/>
      <c r="D56" s="231"/>
      <c r="E56" s="165"/>
      <c r="F56" s="166"/>
      <c r="G56" s="197"/>
      <c r="H56" s="167"/>
      <c r="I56" s="80"/>
      <c r="J56" s="80"/>
      <c r="K56" s="80"/>
      <c r="L56" s="80"/>
      <c r="M56" s="80"/>
    </row>
    <row r="57" spans="1:13" s="77" customFormat="1" ht="22.8">
      <c r="A57" s="241" t="str">
        <f>$B$13</f>
        <v>I.</v>
      </c>
      <c r="B57" s="240">
        <f>COUNT($A$8:B56)+1</f>
        <v>20</v>
      </c>
      <c r="C57" s="158" t="s">
        <v>385</v>
      </c>
      <c r="D57" s="122" t="s">
        <v>386</v>
      </c>
      <c r="E57" s="123" t="s">
        <v>13</v>
      </c>
      <c r="F57" s="142">
        <v>4</v>
      </c>
      <c r="G57" s="538"/>
      <c r="H57" s="128">
        <f>ROUND(F57*G57,2)</f>
        <v>0</v>
      </c>
      <c r="I57" s="80"/>
      <c r="J57" s="80"/>
      <c r="K57" s="80"/>
      <c r="L57" s="80"/>
      <c r="M57" s="80"/>
    </row>
    <row r="58" spans="1:13" s="77" customFormat="1" ht="12">
      <c r="A58" s="242"/>
      <c r="B58" s="191"/>
      <c r="C58" s="158"/>
      <c r="D58" s="122"/>
      <c r="E58" s="123"/>
      <c r="F58" s="142"/>
      <c r="G58" s="167"/>
      <c r="H58" s="167"/>
      <c r="I58" s="80"/>
      <c r="J58" s="80"/>
      <c r="K58" s="80"/>
      <c r="L58" s="80"/>
      <c r="M58" s="80"/>
    </row>
    <row r="59" spans="1:13" s="77" customFormat="1" ht="22.8">
      <c r="A59" s="241" t="str">
        <f>$B$13</f>
        <v>I.</v>
      </c>
      <c r="B59" s="240">
        <f>COUNT($A$8:B58)+1</f>
        <v>21</v>
      </c>
      <c r="C59" s="158" t="s">
        <v>387</v>
      </c>
      <c r="D59" s="122" t="s">
        <v>797</v>
      </c>
      <c r="E59" s="123" t="s">
        <v>13</v>
      </c>
      <c r="F59" s="142">
        <v>33</v>
      </c>
      <c r="G59" s="538"/>
      <c r="H59" s="128">
        <f>ROUND(F59*G59,2)</f>
        <v>0</v>
      </c>
      <c r="I59" s="80"/>
      <c r="J59" s="80"/>
      <c r="K59" s="80"/>
      <c r="L59" s="80"/>
      <c r="M59" s="80"/>
    </row>
    <row r="60" spans="1:13" s="77" customFormat="1">
      <c r="A60" s="242"/>
      <c r="B60" s="191"/>
      <c r="C60" s="81"/>
      <c r="D60" s="231"/>
      <c r="E60" s="165"/>
      <c r="F60" s="166"/>
      <c r="G60" s="197"/>
      <c r="H60" s="167"/>
      <c r="I60" s="80"/>
      <c r="J60" s="80"/>
      <c r="K60" s="80"/>
      <c r="L60" s="80"/>
      <c r="M60" s="80"/>
    </row>
    <row r="61" spans="1:13" s="77" customFormat="1" ht="22.8">
      <c r="A61" s="241" t="str">
        <f>$B$13</f>
        <v>I.</v>
      </c>
      <c r="B61" s="240">
        <f>COUNT($A$8:B60)+1</f>
        <v>22</v>
      </c>
      <c r="C61" s="81" t="s">
        <v>272</v>
      </c>
      <c r="D61" s="238" t="s">
        <v>774</v>
      </c>
      <c r="E61" s="123" t="s">
        <v>2</v>
      </c>
      <c r="F61" s="142">
        <v>141</v>
      </c>
      <c r="G61" s="538"/>
      <c r="H61" s="128">
        <f>ROUND(F61*G61,2)</f>
        <v>0</v>
      </c>
      <c r="I61" s="80"/>
      <c r="J61" s="80"/>
      <c r="K61" s="80"/>
      <c r="L61" s="80"/>
      <c r="M61" s="80"/>
    </row>
    <row r="62" spans="1:13" s="77" customFormat="1" ht="12">
      <c r="A62" s="242"/>
      <c r="B62" s="240"/>
      <c r="C62" s="81"/>
      <c r="D62" s="238"/>
      <c r="E62" s="123"/>
      <c r="F62" s="142"/>
      <c r="G62" s="167"/>
      <c r="H62" s="167"/>
      <c r="I62" s="80"/>
      <c r="J62" s="80"/>
      <c r="K62" s="80"/>
      <c r="L62" s="80"/>
      <c r="M62" s="80"/>
    </row>
    <row r="63" spans="1:13" s="77" customFormat="1" ht="22.8">
      <c r="A63" s="241" t="str">
        <f>$B$13</f>
        <v>I.</v>
      </c>
      <c r="B63" s="240">
        <f>COUNT($A$8:B62)+1</f>
        <v>23</v>
      </c>
      <c r="C63" s="81" t="s">
        <v>388</v>
      </c>
      <c r="D63" s="238" t="s">
        <v>775</v>
      </c>
      <c r="E63" s="123" t="s">
        <v>2</v>
      </c>
      <c r="F63" s="142">
        <v>13</v>
      </c>
      <c r="G63" s="538"/>
      <c r="H63" s="128">
        <f>ROUND(F63*G63,2)</f>
        <v>0</v>
      </c>
      <c r="I63" s="80"/>
      <c r="J63" s="80"/>
      <c r="K63" s="80"/>
      <c r="L63" s="80"/>
      <c r="M63" s="80"/>
    </row>
    <row r="64" spans="1:13" s="77" customFormat="1" ht="12">
      <c r="A64" s="242"/>
      <c r="B64" s="240"/>
      <c r="C64" s="81"/>
      <c r="D64" s="122"/>
      <c r="E64" s="123"/>
      <c r="F64" s="142"/>
      <c r="G64" s="167"/>
      <c r="H64" s="167"/>
      <c r="I64" s="80"/>
      <c r="J64" s="80"/>
      <c r="K64" s="80"/>
      <c r="L64" s="80"/>
      <c r="M64" s="80"/>
    </row>
    <row r="65" spans="1:13" s="77" customFormat="1" ht="22.8">
      <c r="A65" s="241" t="str">
        <f>$B$13</f>
        <v>I.</v>
      </c>
      <c r="B65" s="240">
        <f>COUNT($A$8:B64)+1</f>
        <v>24</v>
      </c>
      <c r="C65" s="81" t="s">
        <v>275</v>
      </c>
      <c r="D65" s="238" t="s">
        <v>276</v>
      </c>
      <c r="E65" s="123" t="s">
        <v>112</v>
      </c>
      <c r="F65" s="142">
        <v>32</v>
      </c>
      <c r="G65" s="538"/>
      <c r="H65" s="128">
        <f>ROUND(F65*G65,2)</f>
        <v>0</v>
      </c>
      <c r="I65" s="80"/>
      <c r="J65" s="80"/>
      <c r="K65" s="80"/>
      <c r="L65" s="80"/>
      <c r="M65" s="80"/>
    </row>
    <row r="66" spans="1:13" s="77" customFormat="1" ht="12">
      <c r="A66" s="242"/>
      <c r="B66" s="191"/>
      <c r="C66" s="81"/>
      <c r="D66" s="238"/>
      <c r="E66" s="123"/>
      <c r="F66" s="142"/>
      <c r="G66" s="197"/>
      <c r="H66" s="167"/>
      <c r="I66" s="80"/>
      <c r="J66" s="80"/>
      <c r="K66" s="80"/>
      <c r="L66" s="80"/>
      <c r="M66" s="80"/>
    </row>
    <row r="67" spans="1:13" s="77" customFormat="1" ht="22.8">
      <c r="A67" s="241" t="str">
        <f>$B$13</f>
        <v>I.</v>
      </c>
      <c r="B67" s="240">
        <f>COUNT($A$8:B66)+1</f>
        <v>25</v>
      </c>
      <c r="C67" s="81" t="s">
        <v>389</v>
      </c>
      <c r="D67" s="238" t="s">
        <v>390</v>
      </c>
      <c r="E67" s="123" t="s">
        <v>112</v>
      </c>
      <c r="F67" s="142">
        <v>30</v>
      </c>
      <c r="G67" s="538"/>
      <c r="H67" s="128">
        <f>ROUND(F67*G67,2)</f>
        <v>0</v>
      </c>
      <c r="I67" s="80"/>
      <c r="J67" s="80"/>
      <c r="K67" s="80"/>
      <c r="L67" s="80"/>
      <c r="M67" s="80"/>
    </row>
    <row r="68" spans="1:13" s="77" customFormat="1" ht="12">
      <c r="A68" s="242"/>
      <c r="B68" s="191"/>
      <c r="C68" s="81"/>
      <c r="D68" s="238"/>
      <c r="E68" s="165"/>
      <c r="F68" s="166"/>
      <c r="G68" s="197"/>
      <c r="H68" s="167"/>
      <c r="I68" s="80"/>
      <c r="J68" s="80"/>
      <c r="K68" s="80"/>
      <c r="L68" s="80"/>
      <c r="M68" s="80"/>
    </row>
    <row r="69" spans="1:13" s="77" customFormat="1" ht="22.8">
      <c r="A69" s="241" t="str">
        <f>$B$13</f>
        <v>I.</v>
      </c>
      <c r="B69" s="240">
        <f>COUNT($A$8:B68)+1</f>
        <v>26</v>
      </c>
      <c r="C69" s="158" t="s">
        <v>277</v>
      </c>
      <c r="D69" s="238" t="s">
        <v>788</v>
      </c>
      <c r="E69" s="123" t="s">
        <v>112</v>
      </c>
      <c r="F69" s="142">
        <v>3</v>
      </c>
      <c r="G69" s="538"/>
      <c r="H69" s="128">
        <f>ROUND(F69*G69,2)</f>
        <v>0</v>
      </c>
      <c r="I69" s="80"/>
      <c r="J69" s="80"/>
      <c r="K69" s="80"/>
      <c r="L69" s="80"/>
      <c r="M69" s="80"/>
    </row>
    <row r="70" spans="1:13" s="77" customFormat="1" ht="12">
      <c r="A70" s="242"/>
      <c r="B70" s="191"/>
      <c r="C70" s="158"/>
      <c r="D70" s="238"/>
      <c r="E70" s="123"/>
      <c r="F70" s="142"/>
      <c r="G70" s="197"/>
      <c r="H70" s="167"/>
      <c r="I70" s="80"/>
      <c r="J70" s="80"/>
      <c r="K70" s="80"/>
      <c r="L70" s="80"/>
      <c r="M70" s="80"/>
    </row>
    <row r="71" spans="1:13" s="77" customFormat="1" ht="22.8">
      <c r="A71" s="241" t="str">
        <f>$B$13</f>
        <v>I.</v>
      </c>
      <c r="B71" s="240">
        <f>COUNT($A$8:B70)+1</f>
        <v>27</v>
      </c>
      <c r="C71" s="158" t="s">
        <v>278</v>
      </c>
      <c r="D71" s="238" t="s">
        <v>777</v>
      </c>
      <c r="E71" s="123" t="s">
        <v>109</v>
      </c>
      <c r="F71" s="142">
        <v>1</v>
      </c>
      <c r="G71" s="538"/>
      <c r="H71" s="128">
        <f>ROUND(F71*G71,2)</f>
        <v>0</v>
      </c>
      <c r="I71" s="80"/>
      <c r="J71" s="80"/>
      <c r="K71" s="80"/>
      <c r="L71" s="80"/>
      <c r="M71" s="80"/>
    </row>
    <row r="72" spans="1:13" s="77" customFormat="1" ht="12">
      <c r="A72" s="242"/>
      <c r="B72" s="240"/>
      <c r="C72" s="158"/>
      <c r="D72" s="238"/>
      <c r="E72" s="123"/>
      <c r="F72" s="142"/>
      <c r="G72" s="197"/>
      <c r="H72" s="167"/>
      <c r="I72" s="80"/>
      <c r="J72" s="80"/>
      <c r="K72" s="80"/>
      <c r="L72" s="80"/>
      <c r="M72" s="80"/>
    </row>
    <row r="73" spans="1:13" s="77" customFormat="1" ht="22.8">
      <c r="A73" s="241" t="str">
        <f>$B$13</f>
        <v>I.</v>
      </c>
      <c r="B73" s="240">
        <f>COUNT($A$8:B72)+1</f>
        <v>28</v>
      </c>
      <c r="C73" s="158" t="s">
        <v>279</v>
      </c>
      <c r="D73" s="237" t="s">
        <v>779</v>
      </c>
      <c r="E73" s="123" t="s">
        <v>109</v>
      </c>
      <c r="F73" s="142">
        <v>2</v>
      </c>
      <c r="G73" s="538"/>
      <c r="H73" s="128">
        <f>ROUND(F73*G73,2)</f>
        <v>0</v>
      </c>
      <c r="I73" s="80"/>
      <c r="J73" s="80"/>
      <c r="K73" s="80"/>
      <c r="L73" s="80"/>
      <c r="M73" s="80"/>
    </row>
    <row r="74" spans="1:13" s="77" customFormat="1" ht="12">
      <c r="A74" s="242"/>
      <c r="B74" s="240"/>
      <c r="C74" s="81"/>
      <c r="D74" s="202"/>
      <c r="E74" s="165"/>
      <c r="F74" s="166"/>
      <c r="G74" s="167"/>
      <c r="H74" s="167"/>
      <c r="I74" s="80"/>
      <c r="J74" s="80"/>
      <c r="K74" s="80"/>
      <c r="L74" s="80"/>
      <c r="M74" s="80"/>
    </row>
    <row r="75" spans="1:13" s="77" customFormat="1" ht="45.6">
      <c r="A75" s="241" t="str">
        <f>$B$13</f>
        <v>I.</v>
      </c>
      <c r="B75" s="240">
        <f>COUNT($A$8:B74)+1</f>
        <v>29</v>
      </c>
      <c r="C75" s="158" t="s">
        <v>391</v>
      </c>
      <c r="D75" s="122" t="s">
        <v>392</v>
      </c>
      <c r="E75" s="123" t="s">
        <v>127</v>
      </c>
      <c r="F75" s="142">
        <v>1</v>
      </c>
      <c r="G75" s="538"/>
      <c r="H75" s="128">
        <f>ROUND(F75*G75,2)</f>
        <v>0</v>
      </c>
      <c r="I75" s="80"/>
      <c r="J75" s="80"/>
      <c r="K75" s="80"/>
      <c r="L75" s="80"/>
      <c r="M75" s="80"/>
    </row>
    <row r="76" spans="1:13" s="77" customFormat="1" ht="12">
      <c r="A76" s="246"/>
      <c r="B76" s="247"/>
      <c r="C76" s="78"/>
      <c r="D76" s="173"/>
      <c r="E76" s="123"/>
      <c r="F76" s="142"/>
      <c r="G76" s="128"/>
      <c r="H76" s="128"/>
      <c r="I76" s="80"/>
      <c r="J76" s="80"/>
      <c r="K76" s="80"/>
      <c r="L76" s="80"/>
      <c r="M76" s="80"/>
    </row>
    <row r="77" spans="1:13" s="77" customFormat="1" ht="13.8" thickBot="1">
      <c r="A77" s="248"/>
      <c r="B77" s="249"/>
      <c r="C77" s="184"/>
      <c r="D77" s="106" t="str">
        <f>CONCATENATE(B13," ",D13," - SKUPAJ:")</f>
        <v>I. PREDDELA - SKUPAJ:</v>
      </c>
      <c r="E77" s="106"/>
      <c r="F77" s="322"/>
      <c r="G77" s="175"/>
      <c r="H77" s="133">
        <f>SUM(H16:H75)</f>
        <v>0</v>
      </c>
      <c r="I77" s="80"/>
      <c r="J77" s="80"/>
      <c r="K77" s="80"/>
      <c r="L77" s="80"/>
      <c r="M77" s="80"/>
    </row>
    <row r="78" spans="1:13" s="77" customFormat="1">
      <c r="A78" s="250"/>
      <c r="B78" s="251"/>
      <c r="C78" s="185"/>
      <c r="D78" s="105"/>
      <c r="E78" s="105"/>
      <c r="F78" s="323"/>
      <c r="G78" s="186"/>
      <c r="H78" s="187"/>
      <c r="I78" s="80"/>
      <c r="J78" s="80"/>
      <c r="K78" s="80"/>
      <c r="L78" s="80"/>
      <c r="M78" s="80"/>
    </row>
    <row r="79" spans="1:13" s="77" customFormat="1" ht="31.8" thickBot="1">
      <c r="A79" s="252"/>
      <c r="B79" s="253" t="s">
        <v>104</v>
      </c>
      <c r="C79" s="188"/>
      <c r="D79" s="131" t="s">
        <v>176</v>
      </c>
      <c r="E79" s="189"/>
      <c r="F79" s="324"/>
      <c r="G79" s="170"/>
      <c r="H79" s="171"/>
      <c r="I79" s="80"/>
      <c r="J79" s="80"/>
      <c r="K79" s="80"/>
      <c r="L79" s="80"/>
      <c r="M79" s="80"/>
    </row>
    <row r="80" spans="1:13" s="77" customFormat="1">
      <c r="A80" s="254"/>
      <c r="B80" s="255"/>
      <c r="C80" s="190"/>
      <c r="D80" s="132"/>
      <c r="E80" s="186"/>
      <c r="F80" s="187"/>
      <c r="G80" s="86"/>
      <c r="H80" s="172"/>
      <c r="I80" s="80"/>
      <c r="J80" s="80"/>
      <c r="K80" s="80"/>
      <c r="L80" s="80"/>
      <c r="M80" s="80"/>
    </row>
    <row r="81" spans="1:13" s="155" customFormat="1">
      <c r="A81" s="254"/>
      <c r="B81" s="255"/>
      <c r="C81" s="180" t="s">
        <v>177</v>
      </c>
      <c r="D81" s="181" t="s">
        <v>178</v>
      </c>
      <c r="E81" s="186"/>
      <c r="F81" s="187"/>
      <c r="G81" s="86"/>
      <c r="H81" s="172"/>
      <c r="I81" s="80"/>
      <c r="J81" s="80"/>
      <c r="K81" s="80"/>
      <c r="L81" s="80"/>
      <c r="M81" s="159"/>
    </row>
    <row r="82" spans="1:13" s="77" customFormat="1">
      <c r="A82" s="254"/>
      <c r="B82" s="255"/>
      <c r="C82" s="190"/>
      <c r="D82" s="132"/>
      <c r="E82" s="186"/>
      <c r="F82" s="187"/>
      <c r="G82" s="86"/>
      <c r="H82" s="172"/>
      <c r="I82" s="80"/>
      <c r="J82" s="80"/>
      <c r="K82" s="80"/>
      <c r="L82" s="80"/>
      <c r="M82" s="80"/>
    </row>
    <row r="83" spans="1:13" s="155" customFormat="1" ht="22.8">
      <c r="A83" s="241" t="str">
        <f>$B$79</f>
        <v>II.</v>
      </c>
      <c r="B83" s="240">
        <f>1</f>
        <v>1</v>
      </c>
      <c r="C83" s="183" t="s">
        <v>179</v>
      </c>
      <c r="D83" s="122" t="s">
        <v>180</v>
      </c>
      <c r="E83" s="123" t="s">
        <v>109</v>
      </c>
      <c r="F83" s="142">
        <v>651</v>
      </c>
      <c r="G83" s="538"/>
      <c r="H83" s="128">
        <f>ROUND(F83*G83,2)</f>
        <v>0</v>
      </c>
      <c r="I83" s="80"/>
      <c r="J83" s="80"/>
      <c r="K83" s="80"/>
      <c r="L83" s="80"/>
    </row>
    <row r="84" spans="1:13" s="77" customFormat="1" ht="12">
      <c r="A84" s="241"/>
      <c r="B84" s="240"/>
      <c r="C84" s="81"/>
      <c r="D84" s="122"/>
      <c r="E84" s="123"/>
      <c r="F84" s="142"/>
      <c r="G84" s="167"/>
      <c r="H84" s="167"/>
      <c r="I84" s="80"/>
      <c r="J84" s="80"/>
      <c r="K84" s="80"/>
      <c r="L84" s="80"/>
      <c r="M84" s="80"/>
    </row>
    <row r="85" spans="1:13" s="155" customFormat="1" ht="22.8">
      <c r="A85" s="241" t="str">
        <f>$B$79</f>
        <v>II.</v>
      </c>
      <c r="B85" s="240">
        <f>COUNT($A$81:B83)+1</f>
        <v>2</v>
      </c>
      <c r="C85" s="81" t="s">
        <v>181</v>
      </c>
      <c r="D85" s="122" t="s">
        <v>182</v>
      </c>
      <c r="E85" s="123" t="s">
        <v>109</v>
      </c>
      <c r="F85" s="142">
        <v>1168</v>
      </c>
      <c r="G85" s="538"/>
      <c r="H85" s="128">
        <f>ROUND(F85*G85,2)</f>
        <v>0</v>
      </c>
      <c r="I85" s="95"/>
      <c r="J85" s="95"/>
      <c r="K85" s="95"/>
      <c r="L85" s="137"/>
    </row>
    <row r="86" spans="1:13" s="77" customFormat="1">
      <c r="A86" s="241"/>
      <c r="B86" s="240"/>
      <c r="C86" s="81"/>
      <c r="D86" s="122"/>
      <c r="E86" s="123"/>
      <c r="F86" s="142"/>
      <c r="G86" s="167"/>
      <c r="H86" s="167"/>
      <c r="I86" s="95"/>
      <c r="J86" s="95"/>
      <c r="K86" s="95"/>
      <c r="L86" s="79"/>
      <c r="M86" s="80"/>
    </row>
    <row r="87" spans="1:13" s="155" customFormat="1" ht="22.8">
      <c r="A87" s="241" t="str">
        <f>$B$79</f>
        <v>II.</v>
      </c>
      <c r="B87" s="240">
        <f>COUNT($A$81:B85)+1</f>
        <v>3</v>
      </c>
      <c r="C87" s="81" t="s">
        <v>393</v>
      </c>
      <c r="D87" s="122" t="s">
        <v>780</v>
      </c>
      <c r="E87" s="123" t="s">
        <v>109</v>
      </c>
      <c r="F87" s="142">
        <v>450</v>
      </c>
      <c r="G87" s="538"/>
      <c r="H87" s="128">
        <f>ROUND(F87*G87,2)</f>
        <v>0</v>
      </c>
      <c r="I87" s="95"/>
      <c r="J87" s="95"/>
      <c r="K87" s="95"/>
      <c r="L87" s="137"/>
    </row>
    <row r="88" spans="1:13" s="77" customFormat="1">
      <c r="A88" s="242"/>
      <c r="B88" s="191"/>
      <c r="C88" s="81"/>
      <c r="D88" s="122"/>
      <c r="E88" s="123"/>
      <c r="F88" s="142"/>
      <c r="G88" s="167"/>
      <c r="H88" s="167"/>
      <c r="I88" s="95"/>
      <c r="J88" s="95"/>
      <c r="K88" s="95"/>
      <c r="L88" s="79"/>
      <c r="M88" s="80"/>
    </row>
    <row r="89" spans="1:13" s="77" customFormat="1" ht="34.200000000000003">
      <c r="A89" s="241" t="str">
        <f>$B$79</f>
        <v>II.</v>
      </c>
      <c r="B89" s="240">
        <f>COUNT($A$81:B87)+1</f>
        <v>4</v>
      </c>
      <c r="C89" s="81" t="s">
        <v>183</v>
      </c>
      <c r="D89" s="122" t="s">
        <v>781</v>
      </c>
      <c r="E89" s="123" t="s">
        <v>109</v>
      </c>
      <c r="F89" s="142">
        <v>893</v>
      </c>
      <c r="G89" s="538"/>
      <c r="H89" s="128">
        <f>ROUND(F89*G89,2)</f>
        <v>0</v>
      </c>
      <c r="I89" s="95"/>
      <c r="J89" s="95"/>
      <c r="K89" s="95"/>
      <c r="L89" s="79"/>
      <c r="M89" s="80"/>
    </row>
    <row r="90" spans="1:13" s="77" customFormat="1">
      <c r="A90" s="242"/>
      <c r="B90" s="191"/>
      <c r="C90" s="81"/>
      <c r="D90" s="122"/>
      <c r="E90" s="123"/>
      <c r="F90" s="142"/>
      <c r="G90" s="167"/>
      <c r="H90" s="167"/>
      <c r="I90" s="95"/>
      <c r="J90" s="95"/>
      <c r="K90" s="95"/>
      <c r="L90" s="79"/>
      <c r="M90" s="80"/>
    </row>
    <row r="91" spans="1:13" s="77" customFormat="1" ht="22.8">
      <c r="A91" s="241" t="str">
        <f>$B$79</f>
        <v>II.</v>
      </c>
      <c r="B91" s="240">
        <f>COUNT($A$81:B89)+1</f>
        <v>5</v>
      </c>
      <c r="C91" s="81" t="s">
        <v>280</v>
      </c>
      <c r="D91" s="122" t="s">
        <v>789</v>
      </c>
      <c r="E91" s="123" t="s">
        <v>109</v>
      </c>
      <c r="F91" s="142">
        <v>61</v>
      </c>
      <c r="G91" s="538"/>
      <c r="H91" s="128">
        <f>ROUND(F91*G91,2)</f>
        <v>0</v>
      </c>
      <c r="I91" s="95"/>
      <c r="J91" s="95"/>
      <c r="K91" s="95"/>
      <c r="L91" s="79"/>
      <c r="M91" s="80"/>
    </row>
    <row r="92" spans="1:13" s="77" customFormat="1">
      <c r="A92" s="242"/>
      <c r="B92" s="191"/>
      <c r="C92" s="81"/>
      <c r="D92" s="122"/>
      <c r="E92" s="123"/>
      <c r="F92" s="142"/>
      <c r="G92" s="167"/>
      <c r="H92" s="167"/>
      <c r="I92" s="95"/>
      <c r="J92" s="95"/>
      <c r="K92" s="95"/>
      <c r="L92" s="79"/>
      <c r="M92" s="80"/>
    </row>
    <row r="93" spans="1:13" s="77" customFormat="1" ht="22.8">
      <c r="A93" s="241" t="str">
        <f>$B$79</f>
        <v>II.</v>
      </c>
      <c r="B93" s="240">
        <f>COUNT($A$81:B91)+1</f>
        <v>6</v>
      </c>
      <c r="C93" s="81" t="s">
        <v>281</v>
      </c>
      <c r="D93" s="122" t="s">
        <v>790</v>
      </c>
      <c r="E93" s="123" t="s">
        <v>109</v>
      </c>
      <c r="F93" s="142">
        <v>45</v>
      </c>
      <c r="G93" s="538"/>
      <c r="H93" s="128">
        <f>ROUND(F93*G93,2)</f>
        <v>0</v>
      </c>
      <c r="I93" s="95"/>
      <c r="J93" s="95"/>
      <c r="K93" s="95"/>
      <c r="L93" s="79"/>
      <c r="M93" s="80"/>
    </row>
    <row r="94" spans="1:13" s="77" customFormat="1">
      <c r="A94" s="242"/>
      <c r="B94" s="191"/>
      <c r="C94" s="81"/>
      <c r="D94" s="202"/>
      <c r="E94" s="165"/>
      <c r="F94" s="142"/>
      <c r="G94" s="167"/>
      <c r="H94" s="167"/>
      <c r="I94" s="95"/>
      <c r="J94" s="95"/>
      <c r="K94" s="95"/>
      <c r="L94" s="79"/>
      <c r="M94" s="80"/>
    </row>
    <row r="95" spans="1:13" s="77" customFormat="1" ht="57">
      <c r="A95" s="241" t="str">
        <f>$B$79</f>
        <v>II.</v>
      </c>
      <c r="B95" s="240">
        <f>COUNT($A$81:B93)+1</f>
        <v>7</v>
      </c>
      <c r="C95" s="158" t="s">
        <v>282</v>
      </c>
      <c r="D95" s="122" t="s">
        <v>782</v>
      </c>
      <c r="E95" s="123" t="s">
        <v>109</v>
      </c>
      <c r="F95" s="142">
        <v>43</v>
      </c>
      <c r="G95" s="538"/>
      <c r="H95" s="128">
        <f>ROUND(F95*G95,2)</f>
        <v>0</v>
      </c>
      <c r="I95" s="95"/>
      <c r="J95" s="95"/>
      <c r="K95" s="95"/>
      <c r="L95" s="79"/>
      <c r="M95" s="80"/>
    </row>
    <row r="96" spans="1:13" s="77" customFormat="1">
      <c r="A96" s="242"/>
      <c r="B96" s="192"/>
      <c r="C96" s="158"/>
      <c r="D96" s="122"/>
      <c r="E96" s="123"/>
      <c r="F96" s="142"/>
      <c r="G96" s="167"/>
      <c r="H96" s="167"/>
      <c r="I96" s="95"/>
      <c r="J96" s="95"/>
      <c r="K96" s="95"/>
      <c r="L96" s="79"/>
      <c r="M96" s="80"/>
    </row>
    <row r="97" spans="1:13" s="77" customFormat="1" ht="45.6">
      <c r="A97" s="241" t="str">
        <f>$B$79</f>
        <v>II.</v>
      </c>
      <c r="B97" s="240">
        <f>COUNT($A$81:B95)+1</f>
        <v>8</v>
      </c>
      <c r="C97" s="158" t="s">
        <v>394</v>
      </c>
      <c r="D97" s="122" t="s">
        <v>798</v>
      </c>
      <c r="E97" s="123" t="s">
        <v>109</v>
      </c>
      <c r="F97" s="142">
        <v>1773</v>
      </c>
      <c r="G97" s="538"/>
      <c r="H97" s="128">
        <f>ROUND(F97*G97,2)</f>
        <v>0</v>
      </c>
      <c r="I97" s="95"/>
      <c r="J97" s="95"/>
      <c r="K97" s="95"/>
      <c r="L97" s="79"/>
      <c r="M97" s="80"/>
    </row>
    <row r="98" spans="1:13" s="77" customFormat="1">
      <c r="A98" s="242"/>
      <c r="B98" s="265"/>
      <c r="C98" s="158"/>
      <c r="D98" s="122"/>
      <c r="E98" s="123"/>
      <c r="F98" s="142"/>
      <c r="G98" s="167"/>
      <c r="H98" s="167"/>
      <c r="I98" s="95"/>
      <c r="J98" s="95"/>
      <c r="K98" s="95"/>
      <c r="L98" s="79"/>
      <c r="M98" s="80"/>
    </row>
    <row r="99" spans="1:13" s="77" customFormat="1" ht="57">
      <c r="A99" s="241" t="str">
        <f>$B$79</f>
        <v>II.</v>
      </c>
      <c r="B99" s="240">
        <f>COUNT($A$81:B97)+1</f>
        <v>9</v>
      </c>
      <c r="C99" s="158" t="s">
        <v>283</v>
      </c>
      <c r="D99" s="122" t="s">
        <v>791</v>
      </c>
      <c r="E99" s="123" t="s">
        <v>109</v>
      </c>
      <c r="F99" s="142">
        <v>203</v>
      </c>
      <c r="G99" s="538"/>
      <c r="H99" s="128">
        <f>ROUND(F99*G99,2)</f>
        <v>0</v>
      </c>
      <c r="I99" s="95"/>
      <c r="J99" s="95"/>
      <c r="K99" s="95"/>
      <c r="L99" s="79"/>
      <c r="M99" s="80"/>
    </row>
    <row r="100" spans="1:13" s="77" customFormat="1">
      <c r="A100" s="242"/>
      <c r="B100" s="265"/>
      <c r="C100" s="158"/>
      <c r="D100" s="122"/>
      <c r="E100" s="123"/>
      <c r="F100" s="142"/>
      <c r="G100" s="167"/>
      <c r="H100" s="167"/>
      <c r="I100" s="95"/>
      <c r="J100" s="95"/>
      <c r="K100" s="95"/>
      <c r="L100" s="79"/>
      <c r="M100" s="80"/>
    </row>
    <row r="101" spans="1:13" s="77" customFormat="1" ht="45.6">
      <c r="A101" s="241" t="str">
        <f>$B$79</f>
        <v>II.</v>
      </c>
      <c r="B101" s="240">
        <f>COUNT($A$81:B99)+1</f>
        <v>10</v>
      </c>
      <c r="C101" s="158" t="s">
        <v>395</v>
      </c>
      <c r="D101" s="122" t="s">
        <v>799</v>
      </c>
      <c r="E101" s="123" t="s">
        <v>109</v>
      </c>
      <c r="F101" s="142">
        <v>76</v>
      </c>
      <c r="G101" s="538"/>
      <c r="H101" s="128">
        <f>ROUND(F101*G101,2)</f>
        <v>0</v>
      </c>
      <c r="I101" s="95"/>
      <c r="J101" s="95"/>
      <c r="K101" s="95"/>
      <c r="L101" s="79"/>
      <c r="M101" s="80"/>
    </row>
    <row r="102" spans="1:13" s="77" customFormat="1">
      <c r="A102" s="242"/>
      <c r="B102" s="191"/>
      <c r="C102" s="158"/>
      <c r="D102" s="122"/>
      <c r="E102" s="123"/>
      <c r="F102" s="142"/>
      <c r="G102" s="167"/>
      <c r="H102" s="167"/>
      <c r="I102" s="95"/>
      <c r="J102" s="95"/>
      <c r="K102" s="95"/>
      <c r="L102" s="79"/>
      <c r="M102" s="80"/>
    </row>
    <row r="103" spans="1:13" s="77" customFormat="1" ht="22.8">
      <c r="A103" s="241" t="str">
        <f>$B$79</f>
        <v>II.</v>
      </c>
      <c r="B103" s="240">
        <f>COUNT($A$81:B101)+1</f>
        <v>11</v>
      </c>
      <c r="C103" s="158" t="s">
        <v>285</v>
      </c>
      <c r="D103" s="122" t="s">
        <v>917</v>
      </c>
      <c r="E103" s="123" t="s">
        <v>109</v>
      </c>
      <c r="F103" s="142">
        <v>25</v>
      </c>
      <c r="G103" s="538"/>
      <c r="H103" s="128">
        <f>ROUND(F103*G103,2)</f>
        <v>0</v>
      </c>
      <c r="I103" s="95"/>
      <c r="J103" s="95"/>
      <c r="K103" s="95"/>
      <c r="L103" s="79"/>
      <c r="M103" s="80"/>
    </row>
    <row r="104" spans="1:13" s="77" customFormat="1">
      <c r="A104" s="242"/>
      <c r="B104" s="191"/>
      <c r="C104" s="81"/>
      <c r="D104" s="202"/>
      <c r="E104" s="165"/>
      <c r="F104" s="142"/>
      <c r="G104" s="167"/>
      <c r="H104" s="167"/>
      <c r="I104" s="95"/>
      <c r="J104" s="95"/>
      <c r="K104" s="95"/>
      <c r="L104" s="79"/>
      <c r="M104" s="80"/>
    </row>
    <row r="105" spans="1:13" s="77" customFormat="1">
      <c r="A105" s="254"/>
      <c r="B105" s="255"/>
      <c r="C105" s="180" t="s">
        <v>184</v>
      </c>
      <c r="D105" s="181" t="s">
        <v>185</v>
      </c>
      <c r="E105" s="186"/>
      <c r="F105" s="187"/>
      <c r="G105" s="86"/>
      <c r="H105" s="172"/>
      <c r="I105" s="95"/>
      <c r="J105" s="95"/>
      <c r="K105" s="95"/>
      <c r="L105" s="79"/>
      <c r="M105" s="80"/>
    </row>
    <row r="106" spans="1:13" s="77" customFormat="1">
      <c r="A106" s="242"/>
      <c r="B106" s="191"/>
      <c r="C106" s="81"/>
      <c r="D106" s="122"/>
      <c r="E106" s="165"/>
      <c r="F106" s="166"/>
      <c r="G106" s="167"/>
      <c r="H106" s="167"/>
      <c r="I106" s="95"/>
      <c r="J106" s="95"/>
      <c r="K106" s="95"/>
      <c r="L106" s="79"/>
      <c r="M106" s="80"/>
    </row>
    <row r="107" spans="1:13" s="77" customFormat="1" ht="22.8">
      <c r="A107" s="241" t="str">
        <f>$B$79</f>
        <v>II.</v>
      </c>
      <c r="B107" s="240">
        <f>COUNT($A$81:B105)+1</f>
        <v>12</v>
      </c>
      <c r="C107" s="81" t="s">
        <v>186</v>
      </c>
      <c r="D107" s="122" t="s">
        <v>187</v>
      </c>
      <c r="E107" s="123" t="s">
        <v>2</v>
      </c>
      <c r="F107" s="142">
        <v>1683</v>
      </c>
      <c r="G107" s="538"/>
      <c r="H107" s="128">
        <f>ROUND(F107*G107,2)</f>
        <v>0</v>
      </c>
      <c r="I107" s="95"/>
      <c r="J107" s="95"/>
      <c r="K107" s="95"/>
      <c r="L107" s="79"/>
      <c r="M107" s="80"/>
    </row>
    <row r="108" spans="1:13" s="77" customFormat="1">
      <c r="A108" s="242"/>
      <c r="B108" s="191"/>
      <c r="C108" s="81"/>
      <c r="D108" s="122"/>
      <c r="E108" s="123"/>
      <c r="F108" s="142"/>
      <c r="G108" s="167"/>
      <c r="H108" s="167"/>
      <c r="I108" s="95"/>
      <c r="J108" s="95"/>
      <c r="K108" s="95"/>
      <c r="L108" s="79"/>
      <c r="M108" s="80"/>
    </row>
    <row r="109" spans="1:13" s="77" customFormat="1" ht="22.8">
      <c r="A109" s="241" t="str">
        <f>$B$79</f>
        <v>II.</v>
      </c>
      <c r="B109" s="240">
        <f>COUNT($A$81:B107)+1</f>
        <v>13</v>
      </c>
      <c r="C109" s="81" t="s">
        <v>286</v>
      </c>
      <c r="D109" s="122" t="s">
        <v>287</v>
      </c>
      <c r="E109" s="123" t="s">
        <v>2</v>
      </c>
      <c r="F109" s="142">
        <v>510</v>
      </c>
      <c r="G109" s="538"/>
      <c r="H109" s="128">
        <f>ROUND(F109*G109,2)</f>
        <v>0</v>
      </c>
      <c r="I109" s="95"/>
      <c r="J109" s="95"/>
      <c r="K109" s="95"/>
      <c r="L109" s="79"/>
      <c r="M109" s="80"/>
    </row>
    <row r="110" spans="1:13" s="77" customFormat="1">
      <c r="A110" s="242"/>
      <c r="B110" s="191"/>
      <c r="C110" s="81"/>
      <c r="D110" s="122"/>
      <c r="E110" s="123"/>
      <c r="F110" s="142"/>
      <c r="G110" s="167"/>
      <c r="H110" s="167"/>
      <c r="I110" s="95"/>
      <c r="J110" s="95"/>
      <c r="K110" s="95"/>
      <c r="L110" s="79"/>
      <c r="M110" s="80"/>
    </row>
    <row r="111" spans="1:13" s="77" customFormat="1" ht="22.8">
      <c r="A111" s="241" t="str">
        <f>$B$79</f>
        <v>II.</v>
      </c>
      <c r="B111" s="240">
        <f>COUNT($A$81:B109)+1</f>
        <v>14</v>
      </c>
      <c r="C111" s="81" t="s">
        <v>288</v>
      </c>
      <c r="D111" s="122" t="s">
        <v>289</v>
      </c>
      <c r="E111" s="123" t="s">
        <v>2</v>
      </c>
      <c r="F111" s="142">
        <v>48</v>
      </c>
      <c r="G111" s="538"/>
      <c r="H111" s="128">
        <f>ROUND(F111*G111,2)</f>
        <v>0</v>
      </c>
      <c r="I111" s="95"/>
      <c r="J111" s="95"/>
      <c r="K111" s="95"/>
      <c r="L111" s="79"/>
      <c r="M111" s="80"/>
    </row>
    <row r="112" spans="1:13" s="77" customFormat="1">
      <c r="A112" s="242"/>
      <c r="B112" s="191"/>
      <c r="C112" s="81"/>
      <c r="D112" s="122"/>
      <c r="E112" s="165"/>
      <c r="F112" s="142"/>
      <c r="G112" s="167"/>
      <c r="H112" s="167"/>
      <c r="I112" s="95"/>
      <c r="J112" s="95"/>
      <c r="K112" s="95"/>
      <c r="L112" s="79"/>
      <c r="M112" s="80"/>
    </row>
    <row r="113" spans="1:13" s="77" customFormat="1">
      <c r="A113" s="254"/>
      <c r="B113" s="255"/>
      <c r="C113" s="180" t="s">
        <v>188</v>
      </c>
      <c r="D113" s="181" t="s">
        <v>189</v>
      </c>
      <c r="E113" s="186"/>
      <c r="F113" s="134"/>
      <c r="G113" s="86"/>
      <c r="H113" s="172"/>
      <c r="I113" s="95"/>
      <c r="J113" s="95"/>
      <c r="K113" s="95"/>
      <c r="L113" s="79"/>
      <c r="M113" s="80"/>
    </row>
    <row r="114" spans="1:13" s="77" customFormat="1">
      <c r="A114" s="242"/>
      <c r="B114" s="191"/>
      <c r="C114" s="81"/>
      <c r="D114" s="122"/>
      <c r="E114" s="165"/>
      <c r="F114" s="142"/>
      <c r="G114" s="167"/>
      <c r="H114" s="167"/>
      <c r="I114" s="95"/>
      <c r="J114" s="95"/>
      <c r="K114" s="95"/>
      <c r="L114" s="79"/>
      <c r="M114" s="80"/>
    </row>
    <row r="115" spans="1:13" s="77" customFormat="1">
      <c r="A115" s="241" t="str">
        <f>$B$79</f>
        <v>II.</v>
      </c>
      <c r="B115" s="240">
        <f>COUNT($A$81:B113)+1</f>
        <v>15</v>
      </c>
      <c r="C115" s="81" t="s">
        <v>190</v>
      </c>
      <c r="D115" s="122" t="s">
        <v>191</v>
      </c>
      <c r="E115" s="123" t="s">
        <v>109</v>
      </c>
      <c r="F115" s="142">
        <v>615</v>
      </c>
      <c r="G115" s="538"/>
      <c r="H115" s="128">
        <f>ROUND(F115*G115,2)</f>
        <v>0</v>
      </c>
      <c r="I115" s="95"/>
      <c r="J115" s="95"/>
      <c r="K115" s="95"/>
      <c r="L115" s="79"/>
      <c r="M115" s="80"/>
    </row>
    <row r="116" spans="1:13" s="77" customFormat="1">
      <c r="A116" s="242"/>
      <c r="B116" s="191"/>
      <c r="C116" s="81"/>
      <c r="D116" s="122"/>
      <c r="E116" s="165"/>
      <c r="F116" s="142"/>
      <c r="G116" s="167"/>
      <c r="H116" s="167"/>
      <c r="I116" s="95"/>
      <c r="J116" s="95"/>
      <c r="K116" s="95"/>
      <c r="L116" s="79"/>
      <c r="M116" s="80"/>
    </row>
    <row r="117" spans="1:13" s="77" customFormat="1">
      <c r="A117" s="241" t="str">
        <f>$B$79</f>
        <v>II.</v>
      </c>
      <c r="B117" s="240">
        <f>COUNT($A$81:B115)+1</f>
        <v>16</v>
      </c>
      <c r="C117" s="81" t="s">
        <v>396</v>
      </c>
      <c r="D117" s="122" t="s">
        <v>397</v>
      </c>
      <c r="E117" s="165" t="s">
        <v>109</v>
      </c>
      <c r="F117" s="142">
        <v>615</v>
      </c>
      <c r="G117" s="538"/>
      <c r="H117" s="128">
        <f>ROUND(F117*G117,2)</f>
        <v>0</v>
      </c>
      <c r="I117" s="95"/>
      <c r="J117" s="95"/>
      <c r="K117" s="95"/>
      <c r="L117" s="79"/>
      <c r="M117" s="80"/>
    </row>
    <row r="118" spans="1:13" s="77" customFormat="1">
      <c r="A118" s="242"/>
      <c r="B118" s="191"/>
      <c r="C118" s="81"/>
      <c r="D118" s="122"/>
      <c r="E118" s="165"/>
      <c r="F118" s="142"/>
      <c r="G118" s="167"/>
      <c r="H118" s="167"/>
      <c r="I118" s="95"/>
      <c r="J118" s="95"/>
      <c r="K118" s="95"/>
      <c r="L118" s="79"/>
      <c r="M118" s="80"/>
    </row>
    <row r="119" spans="1:13" s="77" customFormat="1">
      <c r="A119" s="241" t="str">
        <f>$B$79</f>
        <v>II.</v>
      </c>
      <c r="B119" s="240">
        <f>COUNT($A$81:B117)+1</f>
        <v>17</v>
      </c>
      <c r="C119" s="81" t="s">
        <v>396</v>
      </c>
      <c r="D119" s="122" t="s">
        <v>398</v>
      </c>
      <c r="E119" s="165" t="s">
        <v>109</v>
      </c>
      <c r="F119" s="142">
        <v>97</v>
      </c>
      <c r="G119" s="538"/>
      <c r="H119" s="128">
        <f>ROUND(F119*G119,2)</f>
        <v>0</v>
      </c>
      <c r="I119" s="95"/>
      <c r="J119" s="95"/>
      <c r="K119" s="95"/>
      <c r="L119" s="79"/>
      <c r="M119" s="80"/>
    </row>
    <row r="120" spans="1:13" s="77" customFormat="1">
      <c r="A120" s="242"/>
      <c r="B120" s="191"/>
      <c r="C120" s="81"/>
      <c r="D120" s="122"/>
      <c r="E120" s="165"/>
      <c r="F120" s="142"/>
      <c r="G120" s="167"/>
      <c r="H120" s="167"/>
      <c r="I120" s="95"/>
      <c r="J120" s="95"/>
      <c r="K120" s="95"/>
      <c r="L120" s="79"/>
      <c r="M120" s="80"/>
    </row>
    <row r="121" spans="1:13" s="77" customFormat="1">
      <c r="A121" s="241" t="str">
        <f t="shared" ref="A121" si="0">$B$79</f>
        <v>II.</v>
      </c>
      <c r="B121" s="240">
        <f>COUNT($A$81:B119)+1</f>
        <v>18</v>
      </c>
      <c r="C121" s="81" t="s">
        <v>396</v>
      </c>
      <c r="D121" s="122" t="s">
        <v>399</v>
      </c>
      <c r="E121" s="165" t="s">
        <v>109</v>
      </c>
      <c r="F121" s="142">
        <v>45</v>
      </c>
      <c r="G121" s="538"/>
      <c r="H121" s="128">
        <f>ROUND(F121*G121,2)</f>
        <v>0</v>
      </c>
      <c r="I121" s="95"/>
      <c r="J121" s="95"/>
      <c r="K121" s="95"/>
      <c r="L121" s="79"/>
      <c r="M121" s="80"/>
    </row>
    <row r="122" spans="1:13" s="77" customFormat="1">
      <c r="A122" s="241"/>
      <c r="B122" s="240"/>
      <c r="C122" s="81"/>
      <c r="D122" s="122"/>
      <c r="E122" s="165"/>
      <c r="F122" s="142"/>
      <c r="G122" s="167"/>
      <c r="H122" s="167"/>
      <c r="I122" s="95"/>
      <c r="J122" s="95"/>
      <c r="K122" s="95"/>
      <c r="L122" s="79"/>
      <c r="M122" s="80"/>
    </row>
    <row r="123" spans="1:13" s="77" customFormat="1" ht="22.8">
      <c r="A123" s="241" t="str">
        <f>$B$79</f>
        <v>II.</v>
      </c>
      <c r="B123" s="240">
        <f>COUNT($A$81:B121)+1</f>
        <v>19</v>
      </c>
      <c r="C123" s="81" t="s">
        <v>400</v>
      </c>
      <c r="D123" s="122" t="s">
        <v>401</v>
      </c>
      <c r="E123" s="165" t="s">
        <v>109</v>
      </c>
      <c r="F123" s="142">
        <v>2345</v>
      </c>
      <c r="G123" s="538"/>
      <c r="H123" s="128">
        <f>ROUND(F123*G123,2)</f>
        <v>0</v>
      </c>
      <c r="I123" s="95"/>
      <c r="J123" s="95"/>
      <c r="K123" s="95"/>
      <c r="L123" s="79"/>
      <c r="M123" s="80"/>
    </row>
    <row r="124" spans="1:13" s="77" customFormat="1">
      <c r="A124" s="242"/>
      <c r="B124" s="191"/>
      <c r="C124" s="81"/>
      <c r="D124" s="122"/>
      <c r="E124" s="165"/>
      <c r="F124" s="142"/>
      <c r="G124" s="167"/>
      <c r="H124" s="167"/>
      <c r="I124" s="95"/>
      <c r="J124" s="95"/>
      <c r="K124" s="95"/>
      <c r="L124" s="79"/>
      <c r="M124" s="80"/>
    </row>
    <row r="125" spans="1:13" s="77" customFormat="1" ht="45.6">
      <c r="A125" s="241" t="str">
        <f>$B$79</f>
        <v>II.</v>
      </c>
      <c r="B125" s="240">
        <f>COUNT($A$81:B123)+1</f>
        <v>20</v>
      </c>
      <c r="C125" s="158" t="s">
        <v>290</v>
      </c>
      <c r="D125" s="122" t="s">
        <v>291</v>
      </c>
      <c r="E125" s="123" t="s">
        <v>109</v>
      </c>
      <c r="F125" s="142">
        <v>310</v>
      </c>
      <c r="G125" s="538"/>
      <c r="H125" s="128">
        <f>ROUND(F125*G125,2)</f>
        <v>0</v>
      </c>
      <c r="I125" s="95"/>
      <c r="J125" s="95"/>
      <c r="K125" s="95"/>
      <c r="L125" s="79"/>
      <c r="M125" s="80"/>
    </row>
    <row r="126" spans="1:13" s="77" customFormat="1">
      <c r="A126" s="242"/>
      <c r="B126" s="191"/>
      <c r="C126" s="81"/>
      <c r="D126" s="122"/>
      <c r="E126" s="165"/>
      <c r="F126" s="142"/>
      <c r="G126" s="167"/>
      <c r="H126" s="167"/>
      <c r="I126" s="95"/>
      <c r="J126" s="95"/>
      <c r="K126" s="95"/>
      <c r="L126" s="79"/>
      <c r="M126" s="80"/>
    </row>
    <row r="127" spans="1:13" s="77" customFormat="1" ht="34.200000000000003">
      <c r="A127" s="241" t="str">
        <f>$B$79</f>
        <v>II.</v>
      </c>
      <c r="B127" s="240">
        <f>COUNT($A$81:B125)+1</f>
        <v>21</v>
      </c>
      <c r="C127" s="158" t="s">
        <v>292</v>
      </c>
      <c r="D127" s="122" t="s">
        <v>293</v>
      </c>
      <c r="E127" s="123" t="s">
        <v>2</v>
      </c>
      <c r="F127" s="142">
        <v>1034</v>
      </c>
      <c r="G127" s="538"/>
      <c r="H127" s="128">
        <f>ROUND(F127*G127,2)</f>
        <v>0</v>
      </c>
      <c r="I127" s="95"/>
      <c r="J127" s="95"/>
      <c r="K127" s="95"/>
      <c r="L127" s="79"/>
      <c r="M127" s="80"/>
    </row>
    <row r="128" spans="1:13" s="77" customFormat="1">
      <c r="A128" s="242"/>
      <c r="B128" s="191"/>
      <c r="C128" s="158"/>
      <c r="D128" s="122"/>
      <c r="E128" s="123"/>
      <c r="F128" s="142"/>
      <c r="G128" s="128"/>
      <c r="H128" s="167"/>
      <c r="I128" s="95"/>
      <c r="J128" s="95"/>
      <c r="K128" s="95"/>
      <c r="L128" s="79"/>
      <c r="M128" s="80"/>
    </row>
    <row r="129" spans="1:13" s="77" customFormat="1" ht="22.8">
      <c r="A129" s="241" t="str">
        <f>$B$79</f>
        <v>II.</v>
      </c>
      <c r="B129" s="240">
        <f>COUNT($A$81:B127)+1</f>
        <v>22</v>
      </c>
      <c r="C129" s="158" t="s">
        <v>402</v>
      </c>
      <c r="D129" s="236" t="s">
        <v>403</v>
      </c>
      <c r="E129" s="123" t="s">
        <v>109</v>
      </c>
      <c r="F129" s="142">
        <v>305</v>
      </c>
      <c r="G129" s="538"/>
      <c r="H129" s="128">
        <f>ROUND(F129*G129,2)</f>
        <v>0</v>
      </c>
      <c r="L129" s="79"/>
      <c r="M129" s="80"/>
    </row>
    <row r="130" spans="1:13" s="77" customFormat="1" ht="12">
      <c r="A130" s="242"/>
      <c r="B130" s="191"/>
      <c r="C130" s="158"/>
      <c r="E130" s="123"/>
      <c r="F130" s="142"/>
      <c r="G130" s="128"/>
      <c r="H130" s="167"/>
      <c r="L130" s="79"/>
      <c r="M130" s="80"/>
    </row>
    <row r="131" spans="1:13" s="77" customFormat="1" ht="22.8">
      <c r="A131" s="241" t="str">
        <f>$B$79</f>
        <v>II.</v>
      </c>
      <c r="B131" s="240">
        <f>COUNT($A$81:B129)+1</f>
        <v>23</v>
      </c>
      <c r="C131" s="158" t="s">
        <v>404</v>
      </c>
      <c r="D131" s="236" t="s">
        <v>405</v>
      </c>
      <c r="E131" s="123" t="s">
        <v>109</v>
      </c>
      <c r="F131" s="142">
        <v>3545</v>
      </c>
      <c r="G131" s="538"/>
      <c r="H131" s="128">
        <f>ROUND(F131*G131,2)</f>
        <v>0</v>
      </c>
      <c r="L131" s="79"/>
      <c r="M131" s="80"/>
    </row>
    <row r="132" spans="1:13" s="77" customFormat="1">
      <c r="A132" s="242"/>
      <c r="B132" s="191"/>
      <c r="C132" s="81"/>
      <c r="D132" s="122"/>
      <c r="E132" s="165"/>
      <c r="F132" s="142"/>
      <c r="G132" s="167"/>
      <c r="H132" s="167"/>
      <c r="I132" s="95"/>
      <c r="J132" s="95"/>
      <c r="K132" s="95"/>
      <c r="L132" s="79"/>
      <c r="M132" s="80"/>
    </row>
    <row r="133" spans="1:13" s="77" customFormat="1">
      <c r="A133" s="254"/>
      <c r="B133" s="255"/>
      <c r="C133" s="180" t="s">
        <v>192</v>
      </c>
      <c r="D133" s="181" t="s">
        <v>193</v>
      </c>
      <c r="E133" s="186"/>
      <c r="F133" s="134"/>
      <c r="G133" s="86"/>
      <c r="H133" s="172"/>
      <c r="I133" s="95"/>
      <c r="J133" s="95"/>
      <c r="K133" s="95"/>
      <c r="L133" s="79"/>
      <c r="M133" s="80"/>
    </row>
    <row r="134" spans="1:13" s="77" customFormat="1">
      <c r="A134" s="242"/>
      <c r="B134" s="191"/>
      <c r="C134" s="81"/>
      <c r="D134" s="122"/>
      <c r="E134" s="165"/>
      <c r="F134" s="142"/>
      <c r="G134" s="167"/>
      <c r="H134" s="167"/>
      <c r="I134" s="95"/>
      <c r="J134" s="95"/>
      <c r="K134" s="95"/>
      <c r="L134" s="79"/>
      <c r="M134" s="80"/>
    </row>
    <row r="135" spans="1:13" s="77" customFormat="1" ht="22.8">
      <c r="A135" s="241" t="str">
        <f>$B$79</f>
        <v>II.</v>
      </c>
      <c r="B135" s="240">
        <f>COUNT($A$81:B133)+1</f>
        <v>24</v>
      </c>
      <c r="C135" s="158" t="s">
        <v>194</v>
      </c>
      <c r="D135" s="122" t="s">
        <v>195</v>
      </c>
      <c r="E135" s="123" t="s">
        <v>2</v>
      </c>
      <c r="F135" s="142">
        <v>5267</v>
      </c>
      <c r="G135" s="538"/>
      <c r="H135" s="128">
        <f>ROUND(F135*G135,2)</f>
        <v>0</v>
      </c>
      <c r="I135" s="95"/>
      <c r="J135" s="95"/>
      <c r="K135" s="95"/>
      <c r="L135" s="79"/>
      <c r="M135" s="80"/>
    </row>
    <row r="136" spans="1:13" s="77" customFormat="1">
      <c r="A136" s="242"/>
      <c r="B136" s="266"/>
      <c r="C136" s="158"/>
      <c r="D136" s="122"/>
      <c r="E136" s="123"/>
      <c r="F136" s="142"/>
      <c r="G136" s="128"/>
      <c r="H136" s="167"/>
      <c r="I136" s="95"/>
      <c r="J136" s="95"/>
      <c r="K136" s="95"/>
      <c r="L136" s="79"/>
      <c r="M136" s="80"/>
    </row>
    <row r="137" spans="1:13" s="77" customFormat="1">
      <c r="A137" s="241" t="str">
        <f>$B$79</f>
        <v>II.</v>
      </c>
      <c r="B137" s="240">
        <f>COUNT($A$81:B135)+1</f>
        <v>25</v>
      </c>
      <c r="C137" s="158" t="s">
        <v>196</v>
      </c>
      <c r="D137" s="122" t="s">
        <v>115</v>
      </c>
      <c r="E137" s="123" t="s">
        <v>2</v>
      </c>
      <c r="F137" s="142">
        <v>5267</v>
      </c>
      <c r="G137" s="538"/>
      <c r="H137" s="128">
        <f>ROUND(F137*G137,2)</f>
        <v>0</v>
      </c>
      <c r="I137" s="95"/>
      <c r="J137" s="95"/>
      <c r="K137" s="95"/>
      <c r="L137" s="79"/>
      <c r="M137" s="80"/>
    </row>
    <row r="138" spans="1:13" s="77" customFormat="1">
      <c r="A138" s="242"/>
      <c r="B138" s="266"/>
      <c r="C138" s="158"/>
      <c r="D138" s="122"/>
      <c r="E138" s="123"/>
      <c r="F138" s="142"/>
      <c r="G138" s="128"/>
      <c r="H138" s="167"/>
      <c r="I138" s="95"/>
      <c r="J138" s="95"/>
      <c r="K138" s="95"/>
      <c r="L138" s="79"/>
      <c r="M138" s="80"/>
    </row>
    <row r="139" spans="1:13" s="77" customFormat="1">
      <c r="A139" s="241" t="str">
        <f>$B$79</f>
        <v>II.</v>
      </c>
      <c r="B139" s="240">
        <f>COUNT($A$81:B137)+1</f>
        <v>26</v>
      </c>
      <c r="C139" s="158"/>
      <c r="D139" s="122" t="s">
        <v>297</v>
      </c>
      <c r="E139" s="123" t="s">
        <v>109</v>
      </c>
      <c r="F139" s="142">
        <v>20</v>
      </c>
      <c r="G139" s="538"/>
      <c r="H139" s="128">
        <f>ROUND(F139*G139,2)</f>
        <v>0</v>
      </c>
      <c r="I139" s="95"/>
      <c r="J139" s="95"/>
      <c r="K139" s="95"/>
      <c r="L139" s="79"/>
      <c r="M139" s="80"/>
    </row>
    <row r="140" spans="1:13" s="77" customFormat="1">
      <c r="A140" s="242"/>
      <c r="B140" s="266"/>
      <c r="C140" s="158"/>
      <c r="D140" s="122"/>
      <c r="E140" s="123"/>
      <c r="F140" s="142"/>
      <c r="G140" s="128"/>
      <c r="H140" s="167"/>
      <c r="I140" s="95"/>
      <c r="J140" s="95"/>
      <c r="K140" s="95"/>
      <c r="L140" s="79"/>
      <c r="M140" s="80"/>
    </row>
    <row r="141" spans="1:13" s="77" customFormat="1" ht="22.8">
      <c r="A141" s="241" t="str">
        <f>$B$79</f>
        <v>II.</v>
      </c>
      <c r="B141" s="240">
        <f>COUNT($A$81:B139)+1</f>
        <v>27</v>
      </c>
      <c r="C141" s="158" t="s">
        <v>197</v>
      </c>
      <c r="D141" s="122" t="s">
        <v>198</v>
      </c>
      <c r="E141" s="123" t="s">
        <v>112</v>
      </c>
      <c r="F141" s="142">
        <v>61</v>
      </c>
      <c r="G141" s="538"/>
      <c r="H141" s="128">
        <f>ROUND(F141*G141,2)</f>
        <v>0</v>
      </c>
      <c r="I141" s="95"/>
      <c r="J141" s="95"/>
      <c r="K141" s="95"/>
      <c r="L141" s="79"/>
      <c r="M141" s="80"/>
    </row>
    <row r="142" spans="1:13" s="77" customFormat="1">
      <c r="A142" s="242"/>
      <c r="B142" s="191"/>
      <c r="C142" s="81"/>
      <c r="D142" s="122"/>
      <c r="E142" s="165"/>
      <c r="F142" s="142"/>
      <c r="G142" s="167"/>
      <c r="H142" s="167"/>
      <c r="I142" s="95"/>
      <c r="J142" s="95"/>
      <c r="K142" s="95"/>
      <c r="L142" s="79"/>
      <c r="M142" s="80"/>
    </row>
    <row r="143" spans="1:13" s="93" customFormat="1">
      <c r="A143" s="242"/>
      <c r="B143" s="191"/>
      <c r="C143" s="81"/>
      <c r="D143" s="122"/>
      <c r="E143" s="165"/>
      <c r="F143" s="142"/>
      <c r="G143" s="167"/>
      <c r="H143" s="167"/>
      <c r="I143" s="91"/>
      <c r="J143" s="91"/>
      <c r="K143" s="91"/>
    </row>
    <row r="144" spans="1:13" s="96" customFormat="1" ht="13.8" thickBot="1">
      <c r="A144" s="248"/>
      <c r="B144" s="249"/>
      <c r="C144" s="184"/>
      <c r="D144" s="106" t="str">
        <f>CONCATENATE(B79," ",D79," - SKUPAJ:")</f>
        <v>II. ZEMELJSKA DELA IN TEMELJENJE - SKUPAJ:</v>
      </c>
      <c r="E144" s="106"/>
      <c r="F144" s="322"/>
      <c r="G144" s="175"/>
      <c r="H144" s="133">
        <f>SUM(H83:H142)</f>
        <v>0</v>
      </c>
      <c r="I144" s="108"/>
      <c r="J144" s="108"/>
      <c r="K144" s="108"/>
    </row>
    <row r="145" spans="1:11" s="96" customFormat="1">
      <c r="A145" s="250"/>
      <c r="B145" s="251"/>
      <c r="C145" s="185"/>
      <c r="D145" s="105"/>
      <c r="E145" s="105"/>
      <c r="F145" s="323"/>
      <c r="G145" s="186"/>
      <c r="H145" s="186"/>
      <c r="I145" s="108"/>
      <c r="J145" s="108"/>
      <c r="K145" s="108"/>
    </row>
    <row r="146" spans="1:11" s="92" customFormat="1" ht="16.2" thickBot="1">
      <c r="A146" s="252"/>
      <c r="B146" s="253" t="s">
        <v>110</v>
      </c>
      <c r="C146" s="188"/>
      <c r="D146" s="131" t="s">
        <v>114</v>
      </c>
      <c r="E146" s="189"/>
      <c r="F146" s="602"/>
      <c r="G146" s="170"/>
      <c r="H146" s="170"/>
      <c r="I146" s="115"/>
      <c r="J146" s="115"/>
      <c r="K146" s="115"/>
    </row>
    <row r="147" spans="1:11" s="96" customFormat="1">
      <c r="A147" s="254"/>
      <c r="B147" s="255"/>
      <c r="C147" s="190"/>
      <c r="D147" s="132"/>
      <c r="E147" s="186"/>
      <c r="F147" s="134"/>
      <c r="G147" s="86"/>
      <c r="H147" s="172"/>
      <c r="I147" s="91"/>
      <c r="J147" s="91"/>
      <c r="K147" s="91"/>
    </row>
    <row r="148" spans="1:11" s="77" customFormat="1">
      <c r="A148" s="254"/>
      <c r="B148" s="255"/>
      <c r="C148" s="180" t="s">
        <v>299</v>
      </c>
      <c r="D148" s="181" t="s">
        <v>300</v>
      </c>
      <c r="E148" s="186"/>
      <c r="F148" s="134"/>
      <c r="G148" s="86"/>
      <c r="H148" s="172"/>
      <c r="I148" s="115"/>
      <c r="J148" s="115"/>
      <c r="K148" s="115"/>
    </row>
    <row r="149" spans="1:11" s="77" customFormat="1" ht="11.4">
      <c r="A149" s="242"/>
      <c r="B149" s="191"/>
      <c r="C149" s="81"/>
      <c r="D149" s="122"/>
      <c r="E149" s="165"/>
      <c r="F149" s="142"/>
      <c r="G149" s="167"/>
      <c r="H149" s="167"/>
      <c r="I149" s="160"/>
      <c r="J149" s="160"/>
      <c r="K149" s="160"/>
    </row>
    <row r="150" spans="1:11" s="77" customFormat="1">
      <c r="A150" s="254"/>
      <c r="B150" s="255"/>
      <c r="C150" s="180" t="s">
        <v>301</v>
      </c>
      <c r="D150" s="181" t="s">
        <v>302</v>
      </c>
      <c r="E150" s="186"/>
      <c r="F150" s="134"/>
      <c r="G150" s="86"/>
      <c r="H150" s="172"/>
      <c r="I150" s="160"/>
      <c r="J150" s="160"/>
      <c r="K150" s="160"/>
    </row>
    <row r="151" spans="1:11" s="77" customFormat="1" ht="11.4">
      <c r="A151" s="242"/>
      <c r="B151" s="191"/>
      <c r="C151" s="81"/>
      <c r="D151" s="122"/>
      <c r="E151" s="165"/>
      <c r="F151" s="142"/>
      <c r="G151" s="167"/>
      <c r="H151" s="167"/>
      <c r="I151" s="160"/>
      <c r="J151" s="160"/>
      <c r="K151" s="160"/>
    </row>
    <row r="152" spans="1:11" s="77" customFormat="1" ht="34.200000000000003">
      <c r="A152" s="241" t="str">
        <f>$B$146</f>
        <v>III.</v>
      </c>
      <c r="B152" s="240">
        <f>COUNT(#REF!)+1</f>
        <v>1</v>
      </c>
      <c r="C152" s="183" t="s">
        <v>303</v>
      </c>
      <c r="D152" s="122" t="s">
        <v>304</v>
      </c>
      <c r="E152" s="123" t="s">
        <v>109</v>
      </c>
      <c r="F152" s="142">
        <v>1287</v>
      </c>
      <c r="G152" s="538"/>
      <c r="H152" s="128">
        <f>ROUND(F152*G152,2)</f>
        <v>0</v>
      </c>
      <c r="I152" s="160"/>
      <c r="J152" s="160"/>
      <c r="K152" s="160"/>
    </row>
    <row r="153" spans="1:11" s="77" customFormat="1" ht="11.4">
      <c r="A153" s="241"/>
      <c r="B153" s="240"/>
      <c r="C153" s="183"/>
      <c r="D153" s="122"/>
      <c r="E153" s="123"/>
      <c r="F153" s="142"/>
      <c r="G153" s="167"/>
      <c r="H153" s="167"/>
      <c r="I153" s="160"/>
      <c r="J153" s="160"/>
      <c r="K153" s="160"/>
    </row>
    <row r="154" spans="1:11" s="77" customFormat="1" ht="22.8">
      <c r="A154" s="241" t="str">
        <f>$B$146</f>
        <v>III.</v>
      </c>
      <c r="B154" s="240">
        <f>COUNT($A$149:B153)+1</f>
        <v>2</v>
      </c>
      <c r="C154" s="183" t="s">
        <v>406</v>
      </c>
      <c r="D154" s="122" t="s">
        <v>407</v>
      </c>
      <c r="E154" s="123" t="s">
        <v>2</v>
      </c>
      <c r="F154" s="142">
        <v>165</v>
      </c>
      <c r="G154" s="538"/>
      <c r="H154" s="128">
        <f>ROUND(F154*G154,2)</f>
        <v>0</v>
      </c>
      <c r="I154" s="160"/>
      <c r="J154" s="160"/>
      <c r="K154" s="160"/>
    </row>
    <row r="155" spans="1:11" s="77" customFormat="1" ht="11.4">
      <c r="A155" s="242"/>
      <c r="B155" s="240"/>
      <c r="C155" s="183"/>
      <c r="D155" s="122"/>
      <c r="E155" s="165"/>
      <c r="F155" s="166"/>
      <c r="G155" s="167"/>
      <c r="H155" s="167"/>
      <c r="I155" s="160"/>
      <c r="J155" s="160"/>
      <c r="K155" s="160"/>
    </row>
    <row r="156" spans="1:11" s="77" customFormat="1">
      <c r="A156" s="254"/>
      <c r="B156" s="255"/>
      <c r="C156" s="180" t="s">
        <v>199</v>
      </c>
      <c r="D156" s="181" t="s">
        <v>200</v>
      </c>
      <c r="E156" s="186"/>
      <c r="F156" s="187"/>
      <c r="G156" s="86"/>
      <c r="H156" s="172"/>
      <c r="I156" s="160"/>
      <c r="J156" s="160"/>
      <c r="K156" s="160"/>
    </row>
    <row r="157" spans="1:11" s="77" customFormat="1" ht="11.4">
      <c r="A157" s="242"/>
      <c r="B157" s="191"/>
      <c r="C157" s="81"/>
      <c r="D157" s="122"/>
      <c r="E157" s="165"/>
      <c r="F157" s="166"/>
      <c r="G157" s="167"/>
      <c r="H157" s="167"/>
      <c r="I157" s="160"/>
      <c r="J157" s="160"/>
      <c r="K157" s="160"/>
    </row>
    <row r="158" spans="1:11" s="77" customFormat="1" ht="24">
      <c r="A158" s="242"/>
      <c r="B158" s="240"/>
      <c r="C158" s="180" t="s">
        <v>309</v>
      </c>
      <c r="D158" s="181" t="s">
        <v>310</v>
      </c>
      <c r="E158" s="165"/>
      <c r="F158" s="166"/>
      <c r="G158" s="167"/>
      <c r="H158" s="167"/>
      <c r="I158" s="160"/>
      <c r="J158" s="160"/>
      <c r="K158" s="160"/>
    </row>
    <row r="159" spans="1:11" s="77" customFormat="1" ht="11.4">
      <c r="A159" s="242"/>
      <c r="B159" s="191"/>
      <c r="C159" s="81"/>
      <c r="D159" s="122"/>
      <c r="E159" s="165"/>
      <c r="F159" s="166"/>
      <c r="G159" s="167"/>
      <c r="H159" s="167"/>
      <c r="I159" s="160"/>
      <c r="J159" s="160"/>
      <c r="K159" s="160"/>
    </row>
    <row r="160" spans="1:11" s="77" customFormat="1" ht="22.8">
      <c r="A160" s="241" t="str">
        <f>$B$146</f>
        <v>III.</v>
      </c>
      <c r="B160" s="240">
        <f>COUNT($A$149:B159)+1</f>
        <v>3</v>
      </c>
      <c r="C160" s="158" t="s">
        <v>408</v>
      </c>
      <c r="D160" s="122" t="s">
        <v>409</v>
      </c>
      <c r="E160" s="123" t="s">
        <v>2</v>
      </c>
      <c r="F160" s="142">
        <v>3258</v>
      </c>
      <c r="G160" s="538"/>
      <c r="H160" s="128">
        <f>ROUND(F160*G160,2)</f>
        <v>0</v>
      </c>
      <c r="I160" s="160"/>
      <c r="J160" s="160"/>
      <c r="K160" s="160"/>
    </row>
    <row r="161" spans="1:11" s="77" customFormat="1" ht="11.4">
      <c r="A161" s="242"/>
      <c r="B161" s="191"/>
      <c r="C161" s="81"/>
      <c r="D161" s="122"/>
      <c r="E161" s="165"/>
      <c r="F161" s="166"/>
      <c r="G161" s="167"/>
      <c r="H161" s="167"/>
      <c r="I161" s="160"/>
      <c r="J161" s="160"/>
      <c r="K161" s="160"/>
    </row>
    <row r="162" spans="1:11" s="77" customFormat="1" ht="24">
      <c r="A162" s="242"/>
      <c r="B162" s="240"/>
      <c r="C162" s="180" t="s">
        <v>410</v>
      </c>
      <c r="D162" s="181" t="s">
        <v>411</v>
      </c>
      <c r="E162" s="165"/>
      <c r="F162" s="166"/>
      <c r="G162" s="167"/>
      <c r="H162" s="167"/>
      <c r="I162" s="160"/>
      <c r="J162" s="160"/>
      <c r="K162" s="160"/>
    </row>
    <row r="163" spans="1:11" s="77" customFormat="1" ht="11.4">
      <c r="A163" s="242"/>
      <c r="B163" s="191"/>
      <c r="C163" s="81"/>
      <c r="D163" s="122"/>
      <c r="E163" s="165"/>
      <c r="F163" s="166"/>
      <c r="G163" s="167"/>
      <c r="H163" s="167"/>
      <c r="I163" s="160"/>
      <c r="J163" s="160"/>
      <c r="K163" s="160"/>
    </row>
    <row r="164" spans="1:11" s="77" customFormat="1" ht="11.4">
      <c r="A164" s="241" t="str">
        <f>$B$146</f>
        <v>III.</v>
      </c>
      <c r="B164" s="240">
        <f>COUNT($A$149:B163)+1</f>
        <v>4</v>
      </c>
      <c r="C164" s="81" t="s">
        <v>412</v>
      </c>
      <c r="D164" s="202" t="s">
        <v>128</v>
      </c>
      <c r="E164" s="165" t="s">
        <v>2</v>
      </c>
      <c r="F164" s="142">
        <v>13</v>
      </c>
      <c r="G164" s="538"/>
      <c r="H164" s="128">
        <f>ROUND(F164*G164,2)</f>
        <v>0</v>
      </c>
      <c r="I164" s="160"/>
      <c r="J164" s="160"/>
      <c r="K164" s="160"/>
    </row>
    <row r="165" spans="1:11" s="77" customFormat="1" ht="11.4">
      <c r="A165" s="242"/>
      <c r="B165" s="191"/>
      <c r="C165" s="81"/>
      <c r="D165" s="122"/>
      <c r="E165" s="165"/>
      <c r="F165" s="166"/>
      <c r="G165" s="167"/>
      <c r="H165" s="167"/>
      <c r="I165" s="160"/>
      <c r="J165" s="160"/>
      <c r="K165" s="160"/>
    </row>
    <row r="166" spans="1:11" s="77" customFormat="1">
      <c r="A166" s="254"/>
      <c r="B166" s="255"/>
      <c r="C166" s="180" t="s">
        <v>207</v>
      </c>
      <c r="D166" s="181" t="s">
        <v>208</v>
      </c>
      <c r="E166" s="186"/>
      <c r="F166" s="187"/>
      <c r="G166" s="86"/>
      <c r="H166" s="172"/>
      <c r="I166" s="160"/>
      <c r="J166" s="160"/>
      <c r="K166" s="160"/>
    </row>
    <row r="167" spans="1:11" s="77" customFormat="1" ht="11.4">
      <c r="A167" s="242"/>
      <c r="B167" s="191"/>
      <c r="C167" s="81"/>
      <c r="D167" s="202"/>
      <c r="E167" s="165"/>
      <c r="F167" s="166"/>
      <c r="G167" s="167"/>
      <c r="H167" s="167"/>
      <c r="I167" s="160"/>
      <c r="J167" s="160"/>
      <c r="K167" s="160"/>
    </row>
    <row r="168" spans="1:11" s="77" customFormat="1" ht="34.200000000000003">
      <c r="A168" s="241" t="str">
        <f>$B$146</f>
        <v>III.</v>
      </c>
      <c r="B168" s="240">
        <f>COUNT($A$149:B167)+1</f>
        <v>5</v>
      </c>
      <c r="C168" s="81" t="s">
        <v>413</v>
      </c>
      <c r="D168" s="122" t="s">
        <v>414</v>
      </c>
      <c r="E168" s="123" t="s">
        <v>112</v>
      </c>
      <c r="F168" s="142">
        <v>17</v>
      </c>
      <c r="G168" s="538"/>
      <c r="H168" s="128">
        <f>ROUND(F168*G168,2)</f>
        <v>0</v>
      </c>
      <c r="I168" s="160"/>
      <c r="J168" s="160"/>
      <c r="K168" s="160"/>
    </row>
    <row r="169" spans="1:11" s="77" customFormat="1" ht="11.4">
      <c r="A169" s="242"/>
      <c r="B169" s="191"/>
      <c r="C169" s="81"/>
      <c r="D169" s="122"/>
      <c r="E169" s="165"/>
      <c r="F169" s="166"/>
      <c r="G169" s="167"/>
      <c r="H169" s="167"/>
      <c r="I169" s="160"/>
      <c r="J169" s="160"/>
      <c r="K169" s="160"/>
    </row>
    <row r="170" spans="1:11" s="77" customFormat="1">
      <c r="A170" s="254"/>
      <c r="B170" s="255"/>
      <c r="C170" s="180" t="s">
        <v>211</v>
      </c>
      <c r="D170" s="181" t="s">
        <v>212</v>
      </c>
      <c r="E170" s="186"/>
      <c r="F170" s="187"/>
      <c r="G170" s="86"/>
      <c r="H170" s="172"/>
      <c r="I170" s="160"/>
      <c r="J170" s="160"/>
      <c r="K170" s="160"/>
    </row>
    <row r="171" spans="1:11" s="77" customFormat="1" ht="11.4">
      <c r="A171" s="242"/>
      <c r="B171" s="191"/>
      <c r="C171" s="81"/>
      <c r="D171" s="122"/>
      <c r="E171" s="165"/>
      <c r="F171" s="166"/>
      <c r="G171" s="167"/>
      <c r="H171" s="167"/>
      <c r="I171" s="160"/>
      <c r="J171" s="160"/>
      <c r="K171" s="160"/>
    </row>
    <row r="172" spans="1:11" s="77" customFormat="1" ht="11.4">
      <c r="A172" s="241" t="str">
        <f>$B$146</f>
        <v>III.</v>
      </c>
      <c r="B172" s="240">
        <f>COUNT($A$149:B171)+1</f>
        <v>6</v>
      </c>
      <c r="C172" s="81" t="s">
        <v>313</v>
      </c>
      <c r="D172" s="122" t="s">
        <v>314</v>
      </c>
      <c r="E172" s="123" t="s">
        <v>109</v>
      </c>
      <c r="F172" s="142">
        <v>42</v>
      </c>
      <c r="G172" s="538"/>
      <c r="H172" s="128">
        <f>ROUND(F172*G172,2)</f>
        <v>0</v>
      </c>
      <c r="I172" s="160"/>
      <c r="J172" s="160"/>
      <c r="K172" s="160"/>
    </row>
    <row r="173" spans="1:11" s="77" customFormat="1" ht="11.4">
      <c r="A173" s="242"/>
      <c r="B173" s="191"/>
      <c r="C173" s="81"/>
      <c r="D173" s="122"/>
      <c r="E173" s="165"/>
      <c r="F173" s="166"/>
      <c r="G173" s="167"/>
      <c r="H173" s="167"/>
      <c r="I173" s="160"/>
      <c r="J173" s="160"/>
      <c r="K173" s="160"/>
    </row>
    <row r="174" spans="1:11" s="77" customFormat="1" ht="13.8" thickBot="1">
      <c r="A174" s="248"/>
      <c r="B174" s="249"/>
      <c r="C174" s="184"/>
      <c r="D174" s="106" t="str">
        <f>CONCATENATE(B146," ",D146," - SKUPAJ:")</f>
        <v>III. VOZIŠČNE KONSTRUKCIJE - SKUPAJ:</v>
      </c>
      <c r="E174" s="106"/>
      <c r="F174" s="322"/>
      <c r="G174" s="175"/>
      <c r="H174" s="133">
        <f>SUM(H152:H172)</f>
        <v>0</v>
      </c>
      <c r="I174" s="160"/>
      <c r="J174" s="160"/>
      <c r="K174" s="160"/>
    </row>
    <row r="175" spans="1:11" s="77" customFormat="1">
      <c r="A175" s="250"/>
      <c r="B175" s="251"/>
      <c r="C175" s="185"/>
      <c r="D175" s="105"/>
      <c r="E175" s="105"/>
      <c r="F175" s="323"/>
      <c r="G175" s="186"/>
      <c r="H175" s="186"/>
      <c r="I175" s="160"/>
      <c r="J175" s="160"/>
      <c r="K175" s="160"/>
    </row>
    <row r="176" spans="1:11" s="77" customFormat="1" ht="16.2" thickBot="1">
      <c r="A176" s="252"/>
      <c r="B176" s="253" t="s">
        <v>3</v>
      </c>
      <c r="C176" s="188"/>
      <c r="D176" s="131" t="s">
        <v>317</v>
      </c>
      <c r="E176" s="189"/>
      <c r="F176" s="324"/>
      <c r="G176" s="170"/>
      <c r="H176" s="170"/>
      <c r="I176" s="160"/>
      <c r="J176" s="160"/>
      <c r="K176" s="160"/>
    </row>
    <row r="177" spans="1:11" s="77" customFormat="1">
      <c r="A177" s="250"/>
      <c r="B177" s="251"/>
      <c r="C177" s="185"/>
      <c r="D177" s="105"/>
      <c r="E177" s="105"/>
      <c r="F177" s="323"/>
      <c r="G177" s="186"/>
      <c r="H177" s="186"/>
      <c r="I177" s="160"/>
      <c r="J177" s="160"/>
      <c r="K177" s="160"/>
    </row>
    <row r="178" spans="1:11" s="77" customFormat="1" ht="12">
      <c r="A178" s="242"/>
      <c r="B178" s="191"/>
      <c r="C178" s="180" t="s">
        <v>318</v>
      </c>
      <c r="D178" s="181" t="s">
        <v>319</v>
      </c>
      <c r="E178" s="165"/>
      <c r="F178" s="166"/>
      <c r="G178" s="167"/>
      <c r="H178" s="167"/>
      <c r="I178" s="160"/>
      <c r="J178" s="160"/>
      <c r="K178" s="160"/>
    </row>
    <row r="179" spans="1:11" s="77" customFormat="1" ht="11.4">
      <c r="A179" s="242"/>
      <c r="B179" s="191"/>
      <c r="C179" s="81"/>
      <c r="D179" s="122"/>
      <c r="E179" s="165"/>
      <c r="F179" s="166"/>
      <c r="G179" s="167"/>
      <c r="H179" s="167"/>
      <c r="I179" s="160"/>
      <c r="J179" s="160"/>
      <c r="K179" s="160"/>
    </row>
    <row r="180" spans="1:11" s="77" customFormat="1" ht="34.200000000000003">
      <c r="A180" s="242" t="s">
        <v>3</v>
      </c>
      <c r="B180" s="240">
        <f>COUNT(#REF!)+1</f>
        <v>1</v>
      </c>
      <c r="C180" s="157" t="s">
        <v>320</v>
      </c>
      <c r="D180" s="122" t="s">
        <v>321</v>
      </c>
      <c r="E180" s="123" t="s">
        <v>2</v>
      </c>
      <c r="F180" s="142">
        <v>3</v>
      </c>
      <c r="G180" s="538"/>
      <c r="H180" s="128">
        <f>ROUND(F180*G180,2)</f>
        <v>0</v>
      </c>
      <c r="I180" s="160"/>
      <c r="J180" s="160"/>
      <c r="K180" s="160"/>
    </row>
    <row r="181" spans="1:11" s="77" customFormat="1" ht="11.4">
      <c r="A181" s="242"/>
      <c r="B181" s="240"/>
      <c r="C181" s="157"/>
      <c r="D181" s="122"/>
      <c r="E181" s="123"/>
      <c r="F181" s="142"/>
      <c r="G181" s="128"/>
      <c r="H181" s="128"/>
      <c r="I181" s="160"/>
      <c r="J181" s="160"/>
      <c r="K181" s="160"/>
    </row>
    <row r="182" spans="1:11" s="77" customFormat="1" ht="22.8">
      <c r="A182" s="242" t="s">
        <v>3</v>
      </c>
      <c r="B182" s="240">
        <f>COUNT(B180:B181)+1</f>
        <v>2</v>
      </c>
      <c r="C182" s="157" t="s">
        <v>320</v>
      </c>
      <c r="D182" s="122" t="s">
        <v>322</v>
      </c>
      <c r="E182" s="123" t="s">
        <v>2</v>
      </c>
      <c r="F182" s="142">
        <v>54</v>
      </c>
      <c r="G182" s="538"/>
      <c r="H182" s="128">
        <f>ROUND(F182*G182,2)</f>
        <v>0</v>
      </c>
      <c r="I182" s="160"/>
      <c r="J182" s="160"/>
      <c r="K182" s="160"/>
    </row>
    <row r="183" spans="1:11" s="77" customFormat="1">
      <c r="A183" s="242"/>
      <c r="B183" s="240"/>
      <c r="C183" s="183"/>
      <c r="D183" s="235"/>
      <c r="E183" s="165"/>
      <c r="F183" s="166"/>
      <c r="G183" s="167"/>
      <c r="H183" s="167"/>
      <c r="I183" s="160"/>
      <c r="J183" s="160"/>
      <c r="K183" s="160"/>
    </row>
    <row r="184" spans="1:11" s="77" customFormat="1">
      <c r="A184" s="254"/>
      <c r="B184" s="255"/>
      <c r="C184" s="180" t="s">
        <v>335</v>
      </c>
      <c r="D184" s="181" t="s">
        <v>336</v>
      </c>
      <c r="E184" s="186"/>
      <c r="F184" s="187"/>
      <c r="G184" s="86"/>
      <c r="H184" s="172"/>
      <c r="I184" s="160"/>
      <c r="J184" s="160"/>
      <c r="K184" s="160"/>
    </row>
    <row r="185" spans="1:11" s="77" customFormat="1">
      <c r="A185" s="242"/>
      <c r="B185" s="192"/>
      <c r="C185" s="183"/>
      <c r="D185" s="235"/>
      <c r="E185" s="165"/>
      <c r="F185" s="166"/>
      <c r="G185" s="167"/>
      <c r="H185" s="167"/>
      <c r="I185" s="160"/>
      <c r="J185" s="160"/>
      <c r="K185" s="160"/>
    </row>
    <row r="186" spans="1:11" s="77" customFormat="1" ht="57">
      <c r="A186" s="242" t="s">
        <v>3</v>
      </c>
      <c r="B186" s="192">
        <f>COUNT($A$180:B185)+1</f>
        <v>3</v>
      </c>
      <c r="C186" s="157" t="s">
        <v>337</v>
      </c>
      <c r="D186" s="122" t="s">
        <v>415</v>
      </c>
      <c r="E186" s="123" t="s">
        <v>112</v>
      </c>
      <c r="F186" s="142">
        <v>19</v>
      </c>
      <c r="G186" s="538"/>
      <c r="H186" s="128">
        <f>ROUND(F186*G186,2)</f>
        <v>0</v>
      </c>
      <c r="I186" s="160"/>
      <c r="J186" s="160"/>
      <c r="K186" s="160"/>
    </row>
    <row r="187" spans="1:11" s="77" customFormat="1" ht="11.4">
      <c r="A187" s="242"/>
      <c r="B187" s="192"/>
      <c r="C187" s="157"/>
      <c r="D187" s="122"/>
      <c r="E187" s="123"/>
      <c r="F187" s="142"/>
      <c r="G187" s="167"/>
      <c r="H187" s="167"/>
      <c r="I187" s="160"/>
      <c r="J187" s="160"/>
      <c r="K187" s="160"/>
    </row>
    <row r="188" spans="1:11" s="77" customFormat="1" ht="22.8">
      <c r="A188" s="242" t="s">
        <v>3</v>
      </c>
      <c r="B188" s="192">
        <f>COUNT($A$180:B187)+1</f>
        <v>4</v>
      </c>
      <c r="C188" s="157" t="s">
        <v>416</v>
      </c>
      <c r="D188" s="122" t="s">
        <v>417</v>
      </c>
      <c r="E188" s="123" t="s">
        <v>112</v>
      </c>
      <c r="F188" s="142">
        <v>176</v>
      </c>
      <c r="G188" s="538"/>
      <c r="H188" s="128">
        <f>ROUND(F188*G188,2)</f>
        <v>0</v>
      </c>
      <c r="I188" s="160"/>
      <c r="J188" s="160"/>
      <c r="K188" s="160"/>
    </row>
    <row r="189" spans="1:11" s="77" customFormat="1" ht="11.4">
      <c r="A189" s="242"/>
      <c r="B189" s="192"/>
      <c r="C189" s="183"/>
      <c r="D189" s="202"/>
      <c r="E189" s="165"/>
      <c r="F189" s="142"/>
      <c r="G189" s="167"/>
      <c r="H189" s="167"/>
      <c r="I189" s="160"/>
      <c r="J189" s="160"/>
      <c r="K189" s="160"/>
    </row>
    <row r="190" spans="1:11" s="77" customFormat="1" ht="91.2">
      <c r="A190" s="242" t="s">
        <v>3</v>
      </c>
      <c r="B190" s="192">
        <f>COUNT($A$180:B189)+1</f>
        <v>5</v>
      </c>
      <c r="C190" s="157" t="s">
        <v>418</v>
      </c>
      <c r="D190" s="122" t="s">
        <v>419</v>
      </c>
      <c r="E190" s="123" t="s">
        <v>112</v>
      </c>
      <c r="F190" s="142">
        <v>22</v>
      </c>
      <c r="G190" s="538"/>
      <c r="H190" s="128">
        <f>ROUND(F190*G190,2)</f>
        <v>0</v>
      </c>
      <c r="I190" s="160"/>
      <c r="J190" s="160"/>
      <c r="K190" s="160"/>
    </row>
    <row r="191" spans="1:11" s="77" customFormat="1" ht="11.4">
      <c r="A191" s="242"/>
      <c r="B191" s="192"/>
      <c r="C191" s="81"/>
      <c r="D191" s="122"/>
      <c r="E191" s="165"/>
      <c r="F191" s="142"/>
      <c r="G191" s="167"/>
      <c r="H191" s="167"/>
      <c r="I191" s="160"/>
      <c r="J191" s="160"/>
      <c r="K191" s="160"/>
    </row>
    <row r="192" spans="1:11" s="77" customFormat="1" ht="22.8">
      <c r="A192" s="242" t="s">
        <v>3</v>
      </c>
      <c r="B192" s="192">
        <f>COUNT($A$180:B191)+1</f>
        <v>6</v>
      </c>
      <c r="C192" s="157" t="s">
        <v>420</v>
      </c>
      <c r="D192" s="122" t="s">
        <v>421</v>
      </c>
      <c r="E192" s="123" t="s">
        <v>112</v>
      </c>
      <c r="F192" s="142">
        <v>1294</v>
      </c>
      <c r="G192" s="538"/>
      <c r="H192" s="128">
        <f>ROUND(F192*G192,2)</f>
        <v>0</v>
      </c>
      <c r="I192" s="160"/>
      <c r="J192" s="160"/>
      <c r="K192" s="160"/>
    </row>
    <row r="193" spans="1:11" s="77" customFormat="1" ht="11.4">
      <c r="A193" s="265"/>
      <c r="B193" s="265"/>
      <c r="C193" s="157"/>
      <c r="D193" s="122"/>
      <c r="E193" s="123"/>
      <c r="F193" s="142"/>
      <c r="G193" s="128"/>
      <c r="H193" s="128"/>
      <c r="I193" s="160"/>
      <c r="J193" s="160"/>
      <c r="K193" s="160"/>
    </row>
    <row r="194" spans="1:11" s="77" customFormat="1" ht="11.4">
      <c r="A194" s="242" t="s">
        <v>3</v>
      </c>
      <c r="B194" s="192">
        <f>COUNT($A$180:B192)+1</f>
        <v>7</v>
      </c>
      <c r="C194" s="157"/>
      <c r="D194" s="122" t="s">
        <v>422</v>
      </c>
      <c r="E194" s="123" t="s">
        <v>112</v>
      </c>
      <c r="F194" s="142">
        <v>190</v>
      </c>
      <c r="G194" s="538"/>
      <c r="H194" s="128">
        <f>ROUND(F194*G194,2)</f>
        <v>0</v>
      </c>
      <c r="I194" s="160"/>
      <c r="J194" s="160"/>
      <c r="K194" s="160"/>
    </row>
    <row r="195" spans="1:11" s="77" customFormat="1" ht="11.4">
      <c r="A195" s="242"/>
      <c r="B195" s="192"/>
      <c r="C195" s="157"/>
      <c r="D195" s="122"/>
      <c r="E195" s="123"/>
      <c r="F195" s="142"/>
      <c r="G195" s="128"/>
      <c r="H195" s="128"/>
      <c r="I195" s="160"/>
      <c r="J195" s="160"/>
      <c r="K195" s="160"/>
    </row>
    <row r="196" spans="1:11" s="77" customFormat="1" ht="45.6">
      <c r="A196" s="242" t="s">
        <v>3</v>
      </c>
      <c r="B196" s="192">
        <f>COUNT($A$180:B194)+1</f>
        <v>8</v>
      </c>
      <c r="C196" s="157"/>
      <c r="D196" s="122" t="s">
        <v>423</v>
      </c>
      <c r="E196" s="123" t="s">
        <v>13</v>
      </c>
      <c r="F196" s="142">
        <v>2</v>
      </c>
      <c r="G196" s="538"/>
      <c r="H196" s="128">
        <f>ROUND(F196*G196,2)</f>
        <v>0</v>
      </c>
      <c r="I196" s="160"/>
      <c r="J196" s="160"/>
      <c r="K196" s="160"/>
    </row>
    <row r="197" spans="1:11" s="77" customFormat="1" ht="11.4">
      <c r="A197" s="242"/>
      <c r="B197" s="265"/>
      <c r="C197" s="81"/>
      <c r="D197" s="122"/>
      <c r="E197" s="165"/>
      <c r="F197" s="166"/>
      <c r="G197" s="167"/>
      <c r="H197" s="167"/>
      <c r="I197" s="160"/>
      <c r="J197" s="160"/>
      <c r="K197" s="160"/>
    </row>
    <row r="198" spans="1:11" s="77" customFormat="1">
      <c r="A198" s="254"/>
      <c r="B198" s="265"/>
      <c r="C198" s="180" t="s">
        <v>339</v>
      </c>
      <c r="D198" s="181" t="s">
        <v>340</v>
      </c>
      <c r="E198" s="186"/>
      <c r="F198" s="187"/>
      <c r="G198" s="86"/>
      <c r="H198" s="172"/>
      <c r="I198" s="160"/>
      <c r="J198" s="160"/>
      <c r="K198" s="160"/>
    </row>
    <row r="199" spans="1:11" s="77" customFormat="1" ht="11.4">
      <c r="A199" s="242"/>
      <c r="B199" s="192"/>
      <c r="C199" s="81"/>
      <c r="D199" s="122"/>
      <c r="E199" s="165"/>
      <c r="F199" s="142"/>
      <c r="G199" s="167"/>
      <c r="H199" s="167"/>
      <c r="I199" s="160"/>
      <c r="J199" s="160"/>
      <c r="K199" s="160"/>
    </row>
    <row r="200" spans="1:11" s="77" customFormat="1" ht="57">
      <c r="A200" s="242" t="s">
        <v>3</v>
      </c>
      <c r="B200" s="192">
        <f>COUNT($A$180:B196)+1</f>
        <v>9</v>
      </c>
      <c r="C200" s="81" t="s">
        <v>424</v>
      </c>
      <c r="D200" s="122" t="s">
        <v>425</v>
      </c>
      <c r="E200" s="165" t="s">
        <v>13</v>
      </c>
      <c r="F200" s="142">
        <v>4</v>
      </c>
      <c r="G200" s="538"/>
      <c r="H200" s="128">
        <f>ROUND(F200*G200,2)</f>
        <v>0</v>
      </c>
      <c r="I200" s="160"/>
      <c r="J200" s="160"/>
      <c r="K200" s="160"/>
    </row>
    <row r="201" spans="1:11" s="77" customFormat="1" ht="11.4">
      <c r="A201" s="265"/>
      <c r="B201" s="265"/>
      <c r="C201" s="81"/>
      <c r="D201" s="122"/>
      <c r="E201" s="165"/>
      <c r="F201" s="142"/>
      <c r="G201" s="128"/>
      <c r="H201" s="128"/>
      <c r="I201" s="160"/>
      <c r="J201" s="160"/>
      <c r="K201" s="160"/>
    </row>
    <row r="202" spans="1:11" s="77" customFormat="1" ht="45.6">
      <c r="A202" s="242" t="s">
        <v>3</v>
      </c>
      <c r="B202" s="192">
        <f>COUNT($A$180:B200)+1</f>
        <v>10</v>
      </c>
      <c r="C202" s="81" t="s">
        <v>426</v>
      </c>
      <c r="D202" s="122" t="s">
        <v>427</v>
      </c>
      <c r="E202" s="165" t="s">
        <v>13</v>
      </c>
      <c r="F202" s="142">
        <v>2</v>
      </c>
      <c r="G202" s="538"/>
      <c r="H202" s="128">
        <f>ROUND(F202*G202,2)</f>
        <v>0</v>
      </c>
      <c r="I202" s="160"/>
      <c r="J202" s="160"/>
      <c r="K202" s="160"/>
    </row>
    <row r="203" spans="1:11" s="77" customFormat="1" ht="11.4">
      <c r="A203" s="242"/>
      <c r="B203" s="192"/>
      <c r="C203" s="81"/>
      <c r="D203" s="122"/>
      <c r="E203" s="165"/>
      <c r="F203" s="142"/>
      <c r="G203" s="167"/>
      <c r="H203" s="167"/>
      <c r="I203" s="160"/>
      <c r="J203" s="160"/>
      <c r="K203" s="160"/>
    </row>
    <row r="204" spans="1:11" s="77" customFormat="1" ht="45.6">
      <c r="A204" s="242" t="s">
        <v>3</v>
      </c>
      <c r="B204" s="192">
        <f>COUNT($A$180:B203)+1</f>
        <v>11</v>
      </c>
      <c r="C204" s="157" t="s">
        <v>341</v>
      </c>
      <c r="D204" s="122" t="s">
        <v>342</v>
      </c>
      <c r="E204" s="123" t="s">
        <v>13</v>
      </c>
      <c r="F204" s="142">
        <v>1</v>
      </c>
      <c r="G204" s="538"/>
      <c r="H204" s="128">
        <f>ROUND(F204*G204,2)</f>
        <v>0</v>
      </c>
      <c r="I204" s="160"/>
      <c r="J204" s="160"/>
      <c r="K204" s="160"/>
    </row>
    <row r="205" spans="1:11" s="77" customFormat="1" ht="11.4">
      <c r="A205" s="265"/>
      <c r="B205" s="265"/>
      <c r="C205" s="157"/>
      <c r="D205" s="122"/>
      <c r="E205" s="123"/>
      <c r="F205" s="142"/>
      <c r="G205" s="128"/>
      <c r="H205" s="128"/>
      <c r="I205" s="160"/>
      <c r="J205" s="160"/>
      <c r="K205" s="160"/>
    </row>
    <row r="206" spans="1:11" s="77" customFormat="1" ht="34.200000000000003">
      <c r="A206" s="242" t="s">
        <v>3</v>
      </c>
      <c r="B206" s="192">
        <f>COUNT($A$180:B204)+1</f>
        <v>12</v>
      </c>
      <c r="C206" s="157" t="s">
        <v>428</v>
      </c>
      <c r="D206" s="122" t="s">
        <v>429</v>
      </c>
      <c r="E206" s="123" t="s">
        <v>13</v>
      </c>
      <c r="F206" s="142">
        <v>2</v>
      </c>
      <c r="G206" s="538"/>
      <c r="H206" s="128">
        <f>ROUND(F206*G206,2)</f>
        <v>0</v>
      </c>
      <c r="I206" s="160"/>
      <c r="J206" s="160"/>
      <c r="K206" s="160"/>
    </row>
    <row r="207" spans="1:11" s="77" customFormat="1" ht="11.4">
      <c r="A207" s="242"/>
      <c r="B207" s="265"/>
      <c r="C207" s="183"/>
      <c r="D207" s="122"/>
      <c r="E207" s="165"/>
      <c r="F207" s="142"/>
      <c r="G207" s="167"/>
      <c r="H207" s="167"/>
      <c r="I207" s="160"/>
      <c r="J207" s="160"/>
      <c r="K207" s="160"/>
    </row>
    <row r="208" spans="1:11" s="77" customFormat="1" ht="57">
      <c r="A208" s="242" t="s">
        <v>3</v>
      </c>
      <c r="B208" s="192">
        <f>COUNT($A$180:B206)+1</f>
        <v>13</v>
      </c>
      <c r="C208" s="157" t="s">
        <v>430</v>
      </c>
      <c r="D208" s="122" t="s">
        <v>431</v>
      </c>
      <c r="E208" s="123" t="s">
        <v>13</v>
      </c>
      <c r="F208" s="142">
        <v>42</v>
      </c>
      <c r="G208" s="538"/>
      <c r="H208" s="128">
        <f>ROUND(F208*G208,2)</f>
        <v>0</v>
      </c>
      <c r="I208" s="160"/>
      <c r="J208" s="160"/>
      <c r="K208" s="160"/>
    </row>
    <row r="209" spans="1:11" s="77" customFormat="1" ht="11.4">
      <c r="A209" s="242"/>
      <c r="B209" s="192"/>
      <c r="C209" s="81"/>
      <c r="D209" s="122"/>
      <c r="E209" s="165"/>
      <c r="F209" s="142"/>
      <c r="G209" s="167"/>
      <c r="H209" s="167"/>
      <c r="I209" s="160"/>
      <c r="J209" s="160"/>
      <c r="K209" s="160"/>
    </row>
    <row r="210" spans="1:11" s="77" customFormat="1">
      <c r="A210" s="254"/>
      <c r="B210" s="267"/>
      <c r="C210" s="180" t="s">
        <v>343</v>
      </c>
      <c r="D210" s="181" t="s">
        <v>344</v>
      </c>
      <c r="E210" s="186"/>
      <c r="F210" s="134"/>
      <c r="G210" s="86"/>
      <c r="H210" s="172"/>
      <c r="I210" s="160"/>
      <c r="J210" s="160"/>
      <c r="K210" s="160"/>
    </row>
    <row r="211" spans="1:11" s="77" customFormat="1" ht="11.4">
      <c r="A211" s="242"/>
      <c r="B211" s="192"/>
      <c r="C211" s="81"/>
      <c r="D211" s="122"/>
      <c r="E211" s="165"/>
      <c r="F211" s="142"/>
      <c r="G211" s="167"/>
      <c r="H211" s="167"/>
      <c r="I211" s="160"/>
      <c r="J211" s="160"/>
      <c r="K211" s="160"/>
    </row>
    <row r="212" spans="1:11" s="77" customFormat="1" ht="45.6">
      <c r="A212" s="242" t="s">
        <v>3</v>
      </c>
      <c r="B212" s="192">
        <f>COUNT($A$180:B211)+1</f>
        <v>14</v>
      </c>
      <c r="C212" s="157" t="s">
        <v>347</v>
      </c>
      <c r="D212" s="122" t="s">
        <v>432</v>
      </c>
      <c r="E212" s="123" t="s">
        <v>112</v>
      </c>
      <c r="F212" s="142">
        <v>19</v>
      </c>
      <c r="G212" s="538"/>
      <c r="H212" s="128">
        <f>ROUND(F212*G212,2)</f>
        <v>0</v>
      </c>
      <c r="I212" s="160"/>
      <c r="J212" s="160"/>
      <c r="K212" s="160"/>
    </row>
    <row r="213" spans="1:11" s="77" customFormat="1" ht="11.4">
      <c r="A213" s="242"/>
      <c r="B213" s="265"/>
      <c r="C213" s="183"/>
      <c r="D213" s="202"/>
      <c r="E213" s="165"/>
      <c r="F213" s="142"/>
      <c r="G213" s="167"/>
      <c r="H213" s="167"/>
      <c r="I213" s="160"/>
      <c r="J213" s="160"/>
      <c r="K213" s="160"/>
    </row>
    <row r="214" spans="1:11" s="77" customFormat="1" ht="57">
      <c r="A214" s="242" t="s">
        <v>3</v>
      </c>
      <c r="B214" s="192">
        <f>COUNT($A$180:B213)+1</f>
        <v>15</v>
      </c>
      <c r="C214" s="157" t="s">
        <v>433</v>
      </c>
      <c r="D214" s="122" t="s">
        <v>434</v>
      </c>
      <c r="E214" s="123" t="s">
        <v>112</v>
      </c>
      <c r="F214" s="142">
        <v>28</v>
      </c>
      <c r="G214" s="538"/>
      <c r="H214" s="128">
        <f>ROUND(F214*G214,2)</f>
        <v>0</v>
      </c>
      <c r="I214" s="160"/>
      <c r="J214" s="160"/>
      <c r="K214" s="160"/>
    </row>
    <row r="215" spans="1:11" s="77" customFormat="1" ht="11.4">
      <c r="A215" s="242"/>
      <c r="B215" s="192"/>
      <c r="C215" s="157"/>
      <c r="D215" s="122"/>
      <c r="E215" s="123"/>
      <c r="F215" s="142"/>
      <c r="G215" s="128"/>
      <c r="H215" s="128"/>
      <c r="I215" s="160"/>
      <c r="J215" s="160"/>
      <c r="K215" s="160"/>
    </row>
    <row r="216" spans="1:11" s="77" customFormat="1" ht="34.200000000000003">
      <c r="A216" s="242" t="s">
        <v>3</v>
      </c>
      <c r="B216" s="192">
        <f>COUNT($A$180:B214)+1</f>
        <v>16</v>
      </c>
      <c r="C216" s="157" t="s">
        <v>349</v>
      </c>
      <c r="D216" s="122" t="s">
        <v>350</v>
      </c>
      <c r="E216" s="123" t="s">
        <v>13</v>
      </c>
      <c r="F216" s="142">
        <v>1</v>
      </c>
      <c r="G216" s="538"/>
      <c r="H216" s="128">
        <f>ROUND(F216*G216,2)</f>
        <v>0</v>
      </c>
      <c r="I216" s="160"/>
      <c r="J216" s="160"/>
      <c r="K216" s="160"/>
    </row>
    <row r="217" spans="1:11" s="77" customFormat="1" ht="11.4">
      <c r="A217" s="242"/>
      <c r="B217" s="265"/>
      <c r="C217" s="183"/>
      <c r="D217" s="202"/>
      <c r="E217" s="165"/>
      <c r="F217" s="142"/>
      <c r="G217" s="167"/>
      <c r="H217" s="167"/>
      <c r="I217" s="160"/>
      <c r="J217" s="160"/>
      <c r="K217" s="160"/>
    </row>
    <row r="218" spans="1:11" s="77" customFormat="1" ht="34.200000000000003">
      <c r="A218" s="242" t="s">
        <v>3</v>
      </c>
      <c r="B218" s="192">
        <v>17</v>
      </c>
      <c r="C218" s="157" t="s">
        <v>353</v>
      </c>
      <c r="D218" s="122" t="s">
        <v>354</v>
      </c>
      <c r="E218" s="123" t="s">
        <v>13</v>
      </c>
      <c r="F218" s="142">
        <v>4</v>
      </c>
      <c r="G218" s="538"/>
      <c r="H218" s="128">
        <f>ROUND(F218*G218,2)</f>
        <v>0</v>
      </c>
      <c r="I218" s="160"/>
      <c r="J218" s="160"/>
      <c r="K218" s="160"/>
    </row>
    <row r="219" spans="1:11" s="77" customFormat="1" ht="11.4">
      <c r="A219" s="242"/>
      <c r="B219" s="265"/>
      <c r="C219" s="183"/>
      <c r="D219" s="122"/>
      <c r="E219" s="165"/>
      <c r="F219" s="142"/>
      <c r="G219" s="167"/>
      <c r="H219" s="167"/>
      <c r="I219" s="160"/>
      <c r="J219" s="160"/>
      <c r="K219" s="160"/>
    </row>
    <row r="220" spans="1:11" s="77" customFormat="1" ht="34.200000000000003">
      <c r="A220" s="242" t="s">
        <v>3</v>
      </c>
      <c r="B220" s="192">
        <v>18</v>
      </c>
      <c r="C220" s="157" t="s">
        <v>435</v>
      </c>
      <c r="D220" s="122" t="s">
        <v>436</v>
      </c>
      <c r="E220" s="123" t="s">
        <v>13</v>
      </c>
      <c r="F220" s="142">
        <v>2</v>
      </c>
      <c r="G220" s="538"/>
      <c r="H220" s="128">
        <f>ROUND(F220*G220,2)</f>
        <v>0</v>
      </c>
      <c r="I220" s="160"/>
      <c r="J220" s="160"/>
      <c r="K220" s="160"/>
    </row>
    <row r="221" spans="1:11" s="77" customFormat="1" ht="11.4">
      <c r="A221" s="265"/>
      <c r="B221" s="265"/>
      <c r="C221" s="157"/>
      <c r="D221" s="122"/>
      <c r="E221" s="123"/>
      <c r="F221" s="142"/>
      <c r="G221" s="128"/>
      <c r="H221" s="128"/>
      <c r="I221" s="160"/>
      <c r="J221" s="160"/>
      <c r="K221" s="160"/>
    </row>
    <row r="222" spans="1:11" s="77" customFormat="1" ht="34.200000000000003">
      <c r="A222" s="242" t="s">
        <v>3</v>
      </c>
      <c r="B222" s="192">
        <v>19</v>
      </c>
      <c r="C222" s="157"/>
      <c r="D222" s="122" t="s">
        <v>437</v>
      </c>
      <c r="E222" s="123" t="s">
        <v>13</v>
      </c>
      <c r="F222" s="142">
        <v>1</v>
      </c>
      <c r="G222" s="538"/>
      <c r="H222" s="128">
        <f>ROUND(F222*G222,2)</f>
        <v>0</v>
      </c>
      <c r="I222" s="160"/>
      <c r="J222" s="160"/>
      <c r="K222" s="160"/>
    </row>
    <row r="223" spans="1:11" s="77" customFormat="1">
      <c r="A223" s="250"/>
      <c r="B223" s="251"/>
      <c r="C223" s="185"/>
      <c r="D223" s="105"/>
      <c r="E223" s="105"/>
      <c r="F223" s="323"/>
      <c r="G223" s="186"/>
      <c r="H223" s="186"/>
      <c r="I223" s="160"/>
      <c r="J223" s="160"/>
      <c r="K223" s="160"/>
    </row>
    <row r="224" spans="1:11" s="77" customFormat="1" ht="13.8" thickBot="1">
      <c r="A224" s="248"/>
      <c r="B224" s="249"/>
      <c r="C224" s="184"/>
      <c r="D224" s="106" t="str">
        <f>CONCATENATE(B176," ",D176," - SKUPAJ:")</f>
        <v>IV. ODVODNJAVANJE - SKUPAJ:</v>
      </c>
      <c r="E224" s="106"/>
      <c r="F224" s="322"/>
      <c r="G224" s="175"/>
      <c r="H224" s="133">
        <f>SUM(H180:H222)</f>
        <v>0</v>
      </c>
      <c r="I224" s="160"/>
      <c r="J224" s="160"/>
      <c r="K224" s="160"/>
    </row>
    <row r="225" spans="1:11" s="77" customFormat="1">
      <c r="A225" s="250"/>
      <c r="B225" s="251"/>
      <c r="C225" s="185"/>
      <c r="D225" s="105"/>
      <c r="E225" s="105"/>
      <c r="F225" s="323"/>
      <c r="G225" s="186"/>
      <c r="H225" s="186"/>
      <c r="I225" s="160"/>
      <c r="J225" s="160"/>
      <c r="K225" s="160"/>
    </row>
    <row r="226" spans="1:11" s="77" customFormat="1" ht="16.2" thickBot="1">
      <c r="A226" s="252"/>
      <c r="B226" s="253" t="s">
        <v>131</v>
      </c>
      <c r="C226" s="188"/>
      <c r="D226" s="131" t="s">
        <v>113</v>
      </c>
      <c r="E226" s="189"/>
      <c r="F226" s="324"/>
      <c r="G226" s="170"/>
      <c r="H226" s="170"/>
      <c r="I226" s="160"/>
      <c r="J226" s="160"/>
      <c r="K226" s="160"/>
    </row>
    <row r="227" spans="1:11" s="77" customFormat="1" ht="15.6">
      <c r="A227" s="256"/>
      <c r="B227" s="257"/>
      <c r="C227" s="193"/>
      <c r="D227" s="138"/>
      <c r="E227" s="194"/>
      <c r="F227" s="334"/>
      <c r="G227" s="195"/>
      <c r="H227" s="195"/>
      <c r="I227" s="160"/>
      <c r="J227" s="160"/>
      <c r="K227" s="160"/>
    </row>
    <row r="228" spans="1:11" s="77" customFormat="1">
      <c r="A228" s="254"/>
      <c r="B228" s="255"/>
      <c r="C228" s="180" t="s">
        <v>215</v>
      </c>
      <c r="D228" s="181" t="s">
        <v>216</v>
      </c>
      <c r="E228" s="186"/>
      <c r="F228" s="187"/>
      <c r="G228" s="86"/>
      <c r="H228" s="172"/>
      <c r="I228" s="160"/>
      <c r="J228" s="160"/>
      <c r="K228" s="160"/>
    </row>
    <row r="229" spans="1:11" s="77" customFormat="1">
      <c r="A229" s="254"/>
      <c r="B229" s="255"/>
      <c r="C229" s="190"/>
      <c r="D229" s="132"/>
      <c r="E229" s="186"/>
      <c r="F229" s="187"/>
      <c r="G229" s="86"/>
      <c r="H229" s="196"/>
      <c r="I229" s="160"/>
      <c r="J229" s="160"/>
      <c r="K229" s="160"/>
    </row>
    <row r="230" spans="1:11" s="77" customFormat="1" ht="22.8">
      <c r="A230" s="242" t="s">
        <v>131</v>
      </c>
      <c r="B230" s="240">
        <f>1</f>
        <v>1</v>
      </c>
      <c r="C230" s="157" t="s">
        <v>236</v>
      </c>
      <c r="D230" s="122" t="s">
        <v>237</v>
      </c>
      <c r="E230" s="123" t="s">
        <v>13</v>
      </c>
      <c r="F230" s="142">
        <v>4</v>
      </c>
      <c r="G230" s="538"/>
      <c r="H230" s="128">
        <f>ROUND(F230*G230,2)</f>
        <v>0</v>
      </c>
      <c r="I230" s="160"/>
      <c r="J230" s="160"/>
      <c r="K230" s="160"/>
    </row>
    <row r="231" spans="1:11" s="77" customFormat="1" ht="11.4">
      <c r="A231" s="263"/>
      <c r="B231" s="240"/>
      <c r="C231" s="183"/>
      <c r="D231" s="202"/>
      <c r="E231" s="101"/>
      <c r="F231" s="142"/>
      <c r="G231" s="197"/>
      <c r="H231" s="167"/>
      <c r="I231" s="160"/>
      <c r="J231" s="160"/>
      <c r="K231" s="160"/>
    </row>
    <row r="232" spans="1:11" s="77" customFormat="1" ht="34.200000000000003">
      <c r="A232" s="242" t="s">
        <v>131</v>
      </c>
      <c r="B232" s="192">
        <f>COUNT($A$229:B231)+1</f>
        <v>2</v>
      </c>
      <c r="C232" s="157" t="s">
        <v>238</v>
      </c>
      <c r="D232" s="122" t="s">
        <v>239</v>
      </c>
      <c r="E232" s="123" t="s">
        <v>13</v>
      </c>
      <c r="F232" s="142">
        <v>3</v>
      </c>
      <c r="G232" s="538"/>
      <c r="H232" s="128">
        <f>ROUND(F232*G232,2)</f>
        <v>0</v>
      </c>
      <c r="I232" s="160"/>
      <c r="J232" s="160"/>
      <c r="K232" s="160"/>
    </row>
    <row r="233" spans="1:11" s="77" customFormat="1" ht="11.4">
      <c r="A233" s="263"/>
      <c r="B233" s="240"/>
      <c r="C233" s="183"/>
      <c r="D233" s="202"/>
      <c r="E233" s="101"/>
      <c r="F233" s="142"/>
      <c r="G233" s="197"/>
      <c r="H233" s="167"/>
      <c r="I233" s="160"/>
      <c r="J233" s="160"/>
      <c r="K233" s="160"/>
    </row>
    <row r="234" spans="1:11" s="77" customFormat="1" ht="34.200000000000003">
      <c r="A234" s="242" t="s">
        <v>131</v>
      </c>
      <c r="B234" s="192">
        <f>COUNT($A$229:B233)+1</f>
        <v>3</v>
      </c>
      <c r="C234" s="157" t="s">
        <v>355</v>
      </c>
      <c r="D234" s="122" t="s">
        <v>240</v>
      </c>
      <c r="E234" s="123" t="s">
        <v>13</v>
      </c>
      <c r="F234" s="142">
        <v>1</v>
      </c>
      <c r="G234" s="538"/>
      <c r="H234" s="128">
        <f>ROUND(F234*G234,2)</f>
        <v>0</v>
      </c>
      <c r="I234" s="160"/>
      <c r="J234" s="160"/>
      <c r="K234" s="160"/>
    </row>
    <row r="235" spans="1:11" s="77" customFormat="1" ht="11.4">
      <c r="A235" s="242"/>
      <c r="B235" s="192"/>
      <c r="C235" s="157"/>
      <c r="D235" s="122"/>
      <c r="E235" s="123"/>
      <c r="F235" s="142"/>
      <c r="G235" s="167"/>
      <c r="H235" s="167"/>
      <c r="I235" s="160"/>
      <c r="J235" s="160"/>
      <c r="K235" s="160"/>
    </row>
    <row r="236" spans="1:11" s="77" customFormat="1" ht="34.200000000000003">
      <c r="A236" s="242" t="s">
        <v>131</v>
      </c>
      <c r="B236" s="192">
        <f>COUNT($A$229:B235)+1</f>
        <v>4</v>
      </c>
      <c r="C236" s="157" t="s">
        <v>356</v>
      </c>
      <c r="D236" s="122" t="s">
        <v>438</v>
      </c>
      <c r="E236" s="123" t="s">
        <v>13</v>
      </c>
      <c r="F236" s="142">
        <v>1</v>
      </c>
      <c r="G236" s="538"/>
      <c r="H236" s="128">
        <f>ROUND(F236*G236,2)</f>
        <v>0</v>
      </c>
      <c r="I236" s="160"/>
      <c r="J236" s="160"/>
      <c r="K236" s="160"/>
    </row>
    <row r="237" spans="1:11" s="77" customFormat="1" ht="11.4">
      <c r="A237" s="263"/>
      <c r="B237" s="240"/>
      <c r="C237" s="183"/>
      <c r="D237" s="202"/>
      <c r="E237" s="101"/>
      <c r="F237" s="142"/>
      <c r="G237" s="197"/>
      <c r="H237" s="167"/>
      <c r="I237" s="160"/>
      <c r="J237" s="160"/>
      <c r="K237" s="160"/>
    </row>
    <row r="238" spans="1:11" s="77" customFormat="1" ht="34.200000000000003">
      <c r="A238" s="242" t="s">
        <v>131</v>
      </c>
      <c r="B238" s="192">
        <f>COUNT($A$229:B237)+1</f>
        <v>5</v>
      </c>
      <c r="C238" s="157" t="s">
        <v>439</v>
      </c>
      <c r="D238" s="122" t="s">
        <v>440</v>
      </c>
      <c r="E238" s="123" t="s">
        <v>13</v>
      </c>
      <c r="F238" s="142">
        <v>2</v>
      </c>
      <c r="G238" s="538"/>
      <c r="H238" s="128">
        <f>ROUND(F238*G238,2)</f>
        <v>0</v>
      </c>
      <c r="I238" s="160"/>
      <c r="J238" s="160"/>
      <c r="K238" s="160"/>
    </row>
    <row r="239" spans="1:11" s="77" customFormat="1" ht="11.4">
      <c r="A239" s="263"/>
      <c r="B239" s="240"/>
      <c r="C239" s="183"/>
      <c r="D239" s="202"/>
      <c r="E239" s="101"/>
      <c r="F239" s="142"/>
      <c r="G239" s="197"/>
      <c r="H239" s="167"/>
      <c r="I239" s="160"/>
      <c r="J239" s="160"/>
      <c r="K239" s="160"/>
    </row>
    <row r="240" spans="1:11" s="77" customFormat="1" ht="34.200000000000003">
      <c r="A240" s="242" t="s">
        <v>131</v>
      </c>
      <c r="B240" s="192">
        <f>COUNT($A$229:B239)+1</f>
        <v>6</v>
      </c>
      <c r="C240" s="157" t="s">
        <v>246</v>
      </c>
      <c r="D240" s="122" t="s">
        <v>441</v>
      </c>
      <c r="E240" s="123" t="s">
        <v>13</v>
      </c>
      <c r="F240" s="142">
        <v>1</v>
      </c>
      <c r="G240" s="538"/>
      <c r="H240" s="128">
        <f>ROUND(F240*G240,2)</f>
        <v>0</v>
      </c>
      <c r="I240" s="160"/>
      <c r="J240" s="160"/>
      <c r="K240" s="160"/>
    </row>
    <row r="241" spans="1:11" s="77" customFormat="1" ht="11.4">
      <c r="A241" s="263"/>
      <c r="B241" s="240"/>
      <c r="C241" s="183"/>
      <c r="D241" s="202"/>
      <c r="E241" s="101"/>
      <c r="F241" s="142"/>
      <c r="G241" s="197"/>
      <c r="H241" s="167"/>
      <c r="I241" s="160"/>
      <c r="J241" s="160"/>
      <c r="K241" s="160"/>
    </row>
    <row r="242" spans="1:11" s="77" customFormat="1" ht="34.200000000000003">
      <c r="A242" s="242" t="s">
        <v>131</v>
      </c>
      <c r="B242" s="192">
        <f>COUNT($A$229:B241)+1</f>
        <v>7</v>
      </c>
      <c r="C242" s="157" t="s">
        <v>246</v>
      </c>
      <c r="D242" s="122" t="s">
        <v>442</v>
      </c>
      <c r="E242" s="123" t="s">
        <v>13</v>
      </c>
      <c r="F242" s="142">
        <v>2</v>
      </c>
      <c r="G242" s="538"/>
      <c r="H242" s="128">
        <f>ROUND(F242*G242,2)</f>
        <v>0</v>
      </c>
      <c r="I242" s="160"/>
      <c r="J242" s="160"/>
      <c r="K242" s="160"/>
    </row>
    <row r="243" spans="1:11" s="77" customFormat="1" ht="11.4">
      <c r="A243" s="242"/>
      <c r="B243" s="240"/>
      <c r="C243" s="183"/>
      <c r="D243" s="122" t="s">
        <v>41</v>
      </c>
      <c r="E243" s="101"/>
      <c r="F243" s="166"/>
      <c r="G243" s="197"/>
      <c r="H243" s="167"/>
      <c r="I243" s="160"/>
      <c r="J243" s="160"/>
      <c r="K243" s="160"/>
    </row>
    <row r="244" spans="1:11" s="77" customFormat="1" ht="15.6">
      <c r="A244" s="256"/>
      <c r="B244" s="257"/>
      <c r="C244" s="180" t="s">
        <v>221</v>
      </c>
      <c r="D244" s="181" t="s">
        <v>222</v>
      </c>
      <c r="E244" s="194"/>
      <c r="F244" s="334"/>
      <c r="G244" s="195"/>
      <c r="H244" s="195"/>
      <c r="I244" s="160"/>
      <c r="J244" s="160"/>
      <c r="K244" s="160"/>
    </row>
    <row r="245" spans="1:11" s="77" customFormat="1" ht="11.4">
      <c r="A245" s="242"/>
      <c r="B245" s="240"/>
      <c r="C245" s="183"/>
      <c r="D245" s="122" t="s">
        <v>41</v>
      </c>
      <c r="E245" s="101"/>
      <c r="F245" s="166"/>
      <c r="G245" s="197"/>
      <c r="H245" s="167"/>
      <c r="I245" s="160"/>
      <c r="J245" s="160"/>
      <c r="K245" s="160"/>
    </row>
    <row r="246" spans="1:11" s="77" customFormat="1" ht="45.6">
      <c r="A246" s="242" t="s">
        <v>131</v>
      </c>
      <c r="B246" s="192">
        <f>COUNT($A$229:B245)+1</f>
        <v>8</v>
      </c>
      <c r="C246" s="158" t="s">
        <v>363</v>
      </c>
      <c r="D246" s="122" t="s">
        <v>443</v>
      </c>
      <c r="E246" s="123" t="s">
        <v>112</v>
      </c>
      <c r="F246" s="142">
        <f>7*5+521</f>
        <v>556</v>
      </c>
      <c r="G246" s="538"/>
      <c r="H246" s="128">
        <f>ROUND(F246*G246,2)</f>
        <v>0</v>
      </c>
      <c r="I246" s="160"/>
      <c r="J246" s="160"/>
      <c r="K246" s="160"/>
    </row>
    <row r="247" spans="1:11" s="77" customFormat="1" ht="11.4">
      <c r="A247" s="263"/>
      <c r="B247" s="240"/>
      <c r="C247" s="183"/>
      <c r="D247" s="122"/>
      <c r="E247" s="101"/>
      <c r="F247" s="166"/>
      <c r="G247" s="197"/>
      <c r="H247" s="167"/>
      <c r="I247" s="160"/>
      <c r="J247" s="160"/>
      <c r="K247" s="160"/>
    </row>
    <row r="248" spans="1:11" s="77" customFormat="1" ht="57">
      <c r="A248" s="242" t="s">
        <v>131</v>
      </c>
      <c r="B248" s="192">
        <f>COUNT($A$229:B247)+1</f>
        <v>9</v>
      </c>
      <c r="C248" s="158" t="s">
        <v>365</v>
      </c>
      <c r="D248" s="122" t="s">
        <v>444</v>
      </c>
      <c r="E248" s="123" t="s">
        <v>2</v>
      </c>
      <c r="F248" s="142">
        <v>0.19</v>
      </c>
      <c r="G248" s="538"/>
      <c r="H248" s="128">
        <f>ROUND(F248*G248,2)</f>
        <v>0</v>
      </c>
      <c r="I248" s="160"/>
      <c r="J248" s="160"/>
      <c r="K248" s="160"/>
    </row>
    <row r="249" spans="1:11" s="77" customFormat="1" ht="11.4">
      <c r="A249" s="263"/>
      <c r="B249" s="240"/>
      <c r="C249" s="157"/>
      <c r="D249" s="122"/>
      <c r="E249" s="129"/>
      <c r="F249" s="142"/>
      <c r="G249" s="102"/>
      <c r="H249" s="128"/>
      <c r="I249" s="160"/>
      <c r="J249" s="160"/>
      <c r="K249" s="160"/>
    </row>
    <row r="250" spans="1:11" s="77" customFormat="1" ht="57">
      <c r="A250" s="242" t="s">
        <v>131</v>
      </c>
      <c r="B250" s="192">
        <f>COUNT($A$229:B249)+1</f>
        <v>10</v>
      </c>
      <c r="C250" s="158" t="s">
        <v>445</v>
      </c>
      <c r="D250" s="122" t="s">
        <v>446</v>
      </c>
      <c r="E250" s="123" t="s">
        <v>2</v>
      </c>
      <c r="F250" s="142">
        <f>0.25*9+0.25*11+0.25*8</f>
        <v>7</v>
      </c>
      <c r="G250" s="538"/>
      <c r="H250" s="128">
        <f>ROUND(F250*G250,2)</f>
        <v>0</v>
      </c>
      <c r="I250" s="160"/>
      <c r="J250" s="160"/>
      <c r="K250" s="160"/>
    </row>
    <row r="251" spans="1:11" s="77" customFormat="1" ht="11.4">
      <c r="A251" s="263"/>
      <c r="B251" s="240"/>
      <c r="C251" s="157"/>
      <c r="D251" s="122"/>
      <c r="E251" s="129"/>
      <c r="F251" s="142"/>
      <c r="G251" s="102"/>
      <c r="H251" s="128"/>
      <c r="I251" s="160"/>
      <c r="J251" s="160"/>
      <c r="K251" s="160"/>
    </row>
    <row r="252" spans="1:11" s="77" customFormat="1" ht="57">
      <c r="A252" s="242" t="s">
        <v>131</v>
      </c>
      <c r="B252" s="192">
        <f>COUNT($A$229:B251)+1</f>
        <v>11</v>
      </c>
      <c r="C252" s="158" t="s">
        <v>223</v>
      </c>
      <c r="D252" s="122" t="s">
        <v>447</v>
      </c>
      <c r="E252" s="123" t="s">
        <v>2</v>
      </c>
      <c r="F252" s="142">
        <f>0.17+14*0.24+14*0.48</f>
        <v>10.25</v>
      </c>
      <c r="G252" s="538"/>
      <c r="H252" s="128">
        <f>ROUND(F252*G252,2)</f>
        <v>0</v>
      </c>
      <c r="I252" s="160"/>
      <c r="J252" s="160"/>
      <c r="K252" s="160"/>
    </row>
    <row r="253" spans="1:11" s="77" customFormat="1" ht="11.4">
      <c r="A253" s="263"/>
      <c r="B253" s="240"/>
      <c r="C253" s="157"/>
      <c r="D253" s="122"/>
      <c r="E253" s="129"/>
      <c r="F253" s="142"/>
      <c r="G253" s="102"/>
      <c r="H253" s="128"/>
      <c r="I253" s="160"/>
      <c r="J253" s="160"/>
      <c r="K253" s="160"/>
    </row>
    <row r="254" spans="1:11" s="77" customFormat="1" ht="22.8">
      <c r="A254" s="242" t="s">
        <v>131</v>
      </c>
      <c r="B254" s="192">
        <f>COUNT($A$229:B253)+1</f>
        <v>12</v>
      </c>
      <c r="C254" s="158" t="s">
        <v>370</v>
      </c>
      <c r="D254" s="122" t="s">
        <v>448</v>
      </c>
      <c r="E254" s="123" t="s">
        <v>112</v>
      </c>
      <c r="F254" s="142">
        <v>521</v>
      </c>
      <c r="G254" s="538"/>
      <c r="H254" s="128">
        <f>ROUND(F254*G254,2)</f>
        <v>0</v>
      </c>
      <c r="I254" s="160"/>
      <c r="J254" s="160"/>
      <c r="K254" s="160"/>
    </row>
    <row r="255" spans="1:11" s="77" customFormat="1" ht="11.4">
      <c r="A255" s="263"/>
      <c r="B255" s="240"/>
      <c r="C255" s="157"/>
      <c r="D255" s="122"/>
      <c r="E255" s="129"/>
      <c r="F255" s="142"/>
      <c r="G255" s="102"/>
      <c r="H255" s="128"/>
      <c r="I255" s="160"/>
      <c r="J255" s="160"/>
      <c r="K255" s="160"/>
    </row>
    <row r="256" spans="1:11" s="77" customFormat="1" ht="45.6">
      <c r="A256" s="242" t="s">
        <v>131</v>
      </c>
      <c r="B256" s="192">
        <f>COUNT($A$229:B255)+1</f>
        <v>13</v>
      </c>
      <c r="C256" s="158"/>
      <c r="D256" s="122" t="s">
        <v>449</v>
      </c>
      <c r="E256" s="123" t="s">
        <v>2</v>
      </c>
      <c r="F256" s="142">
        <f>13+15.5+10</f>
        <v>38.5</v>
      </c>
      <c r="G256" s="538"/>
      <c r="H256" s="128">
        <f>ROUND(F256*G256,2)</f>
        <v>0</v>
      </c>
      <c r="I256" s="160"/>
      <c r="J256" s="160"/>
      <c r="K256" s="160"/>
    </row>
    <row r="257" spans="1:11" s="77" customFormat="1" ht="11.4">
      <c r="A257" s="242"/>
      <c r="B257" s="240"/>
      <c r="C257" s="183"/>
      <c r="D257" s="122"/>
      <c r="E257" s="101"/>
      <c r="F257" s="142"/>
      <c r="G257" s="197"/>
      <c r="H257" s="167"/>
      <c r="I257" s="160"/>
      <c r="J257" s="160"/>
      <c r="K257" s="160"/>
    </row>
    <row r="258" spans="1:11" s="77" customFormat="1" ht="15.6">
      <c r="A258" s="256"/>
      <c r="B258" s="257"/>
      <c r="C258" s="180" t="s">
        <v>450</v>
      </c>
      <c r="D258" s="181" t="s">
        <v>451</v>
      </c>
      <c r="E258" s="194"/>
      <c r="F258" s="603"/>
      <c r="G258" s="195"/>
      <c r="H258" s="195"/>
      <c r="I258" s="160"/>
      <c r="J258" s="160"/>
      <c r="K258" s="160"/>
    </row>
    <row r="259" spans="1:11" s="77" customFormat="1" ht="11.4">
      <c r="A259" s="263"/>
      <c r="B259" s="240"/>
      <c r="C259" s="183"/>
      <c r="D259" s="122" t="s">
        <v>41</v>
      </c>
      <c r="E259" s="101"/>
      <c r="F259" s="142"/>
      <c r="G259" s="197"/>
      <c r="H259" s="167"/>
      <c r="I259" s="160"/>
      <c r="J259" s="160"/>
      <c r="K259" s="160"/>
    </row>
    <row r="260" spans="1:11" s="77" customFormat="1" ht="34.200000000000003">
      <c r="A260" s="242" t="s">
        <v>131</v>
      </c>
      <c r="B260" s="192">
        <f>COUNT($A$229:B259)+1</f>
        <v>14</v>
      </c>
      <c r="C260" s="158" t="s">
        <v>452</v>
      </c>
      <c r="D260" s="122" t="s">
        <v>453</v>
      </c>
      <c r="E260" s="123" t="s">
        <v>112</v>
      </c>
      <c r="F260" s="142">
        <v>1151</v>
      </c>
      <c r="G260" s="538"/>
      <c r="H260" s="128">
        <f>ROUND(F260*G260,2)</f>
        <v>0</v>
      </c>
      <c r="I260" s="160"/>
      <c r="J260" s="160"/>
      <c r="K260" s="160"/>
    </row>
    <row r="261" spans="1:11" s="77" customFormat="1" ht="11.4">
      <c r="A261" s="263"/>
      <c r="B261" s="264"/>
      <c r="C261" s="158"/>
      <c r="D261" s="122"/>
      <c r="E261" s="129"/>
      <c r="F261" s="335"/>
      <c r="G261" s="102"/>
      <c r="H261" s="128"/>
      <c r="I261" s="160"/>
      <c r="J261" s="160"/>
      <c r="K261" s="160"/>
    </row>
    <row r="262" spans="1:11" s="77" customFormat="1" ht="22.8">
      <c r="A262" s="242" t="s">
        <v>131</v>
      </c>
      <c r="B262" s="192">
        <f>COUNT($A$229:B261)+1</f>
        <v>15</v>
      </c>
      <c r="C262" s="158" t="s">
        <v>454</v>
      </c>
      <c r="D262" s="122" t="s">
        <v>455</v>
      </c>
      <c r="E262" s="123" t="s">
        <v>13</v>
      </c>
      <c r="F262" s="142">
        <v>8</v>
      </c>
      <c r="G262" s="538"/>
      <c r="H262" s="128">
        <f>ROUND(F262*G262,2)</f>
        <v>0</v>
      </c>
      <c r="I262" s="160"/>
      <c r="J262" s="160"/>
      <c r="K262" s="160"/>
    </row>
    <row r="263" spans="1:11" s="77" customFormat="1" ht="11.4">
      <c r="A263" s="242"/>
      <c r="B263" s="192"/>
      <c r="C263" s="158"/>
      <c r="D263" s="122"/>
      <c r="E263" s="123"/>
      <c r="F263" s="142"/>
      <c r="G263" s="128"/>
      <c r="H263" s="128"/>
      <c r="I263" s="160"/>
      <c r="J263" s="160"/>
      <c r="K263" s="160"/>
    </row>
    <row r="264" spans="1:11" s="77" customFormat="1" ht="22.8">
      <c r="A264" s="242" t="s">
        <v>131</v>
      </c>
      <c r="B264" s="192">
        <f>COUNT($A$229:B263)+1</f>
        <v>16</v>
      </c>
      <c r="C264" s="158" t="s">
        <v>456</v>
      </c>
      <c r="D264" s="122" t="s">
        <v>457</v>
      </c>
      <c r="E264" s="123" t="s">
        <v>13</v>
      </c>
      <c r="F264" s="142">
        <v>2</v>
      </c>
      <c r="G264" s="538"/>
      <c r="H264" s="128">
        <f>ROUND(F264*G264,2)</f>
        <v>0</v>
      </c>
      <c r="I264" s="160"/>
      <c r="J264" s="160"/>
      <c r="K264" s="160"/>
    </row>
    <row r="265" spans="1:11" s="77" customFormat="1" ht="11.4">
      <c r="A265" s="242"/>
      <c r="B265" s="192"/>
      <c r="C265" s="158"/>
      <c r="D265" s="122"/>
      <c r="E265" s="123"/>
      <c r="F265" s="142"/>
      <c r="G265" s="128"/>
      <c r="H265" s="128"/>
      <c r="I265" s="160"/>
      <c r="J265" s="160"/>
      <c r="K265" s="160"/>
    </row>
    <row r="266" spans="1:11" s="77" customFormat="1" ht="22.8">
      <c r="A266" s="242" t="s">
        <v>131</v>
      </c>
      <c r="B266" s="192">
        <f>COUNT($A$229:B265)+1</f>
        <v>17</v>
      </c>
      <c r="C266" s="158" t="s">
        <v>372</v>
      </c>
      <c r="D266" s="122" t="s">
        <v>373</v>
      </c>
      <c r="E266" s="123" t="s">
        <v>112</v>
      </c>
      <c r="F266" s="142">
        <v>391</v>
      </c>
      <c r="G266" s="538"/>
      <c r="H266" s="128">
        <f>ROUND(F266*G266,2)</f>
        <v>0</v>
      </c>
      <c r="I266" s="160"/>
      <c r="J266" s="160"/>
      <c r="K266" s="160"/>
    </row>
    <row r="267" spans="1:11" s="77" customFormat="1" ht="11.4">
      <c r="A267" s="242"/>
      <c r="B267" s="264"/>
      <c r="C267" s="158"/>
      <c r="D267" s="122"/>
      <c r="E267" s="123"/>
      <c r="F267" s="142"/>
      <c r="G267" s="128"/>
      <c r="H267" s="128"/>
      <c r="I267" s="160"/>
      <c r="J267" s="160"/>
      <c r="K267" s="160"/>
    </row>
    <row r="268" spans="1:11" s="77" customFormat="1" ht="11.4">
      <c r="A268" s="242" t="s">
        <v>131</v>
      </c>
      <c r="B268" s="192">
        <f>COUNT($A$229:B267)+1</f>
        <v>18</v>
      </c>
      <c r="C268" s="158" t="s">
        <v>458</v>
      </c>
      <c r="D268" s="122" t="s">
        <v>459</v>
      </c>
      <c r="E268" s="123" t="s">
        <v>112</v>
      </c>
      <c r="F268" s="142">
        <v>248</v>
      </c>
      <c r="G268" s="538"/>
      <c r="H268" s="128">
        <f>ROUND(F268*G268,2)</f>
        <v>0</v>
      </c>
      <c r="I268" s="160"/>
      <c r="J268" s="160"/>
      <c r="K268" s="160"/>
    </row>
    <row r="269" spans="1:11" s="77" customFormat="1" ht="11.4">
      <c r="A269" s="242"/>
      <c r="B269" s="264"/>
      <c r="C269" s="198"/>
      <c r="D269" s="136"/>
      <c r="E269" s="101"/>
      <c r="F269" s="182"/>
      <c r="G269" s="197"/>
      <c r="H269" s="167"/>
      <c r="I269" s="160"/>
      <c r="J269" s="160"/>
      <c r="K269" s="160"/>
    </row>
    <row r="270" spans="1:11" s="77" customFormat="1" ht="13.8" thickBot="1">
      <c r="A270" s="248"/>
      <c r="B270" s="249"/>
      <c r="C270" s="184"/>
      <c r="D270" s="106" t="str">
        <f>CONCATENATE(B226," ",D226," - SKUPAJ:")</f>
        <v>VI. PROMETNA OPREMA  - SKUPAJ:</v>
      </c>
      <c r="E270" s="106"/>
      <c r="F270" s="322"/>
      <c r="G270" s="175"/>
      <c r="H270" s="133">
        <f>SUM(H230:H268)</f>
        <v>0</v>
      </c>
      <c r="I270" s="160"/>
      <c r="J270" s="160"/>
      <c r="K270" s="160"/>
    </row>
    <row r="271" spans="1:11" s="77" customFormat="1">
      <c r="A271" s="250"/>
      <c r="B271" s="251"/>
      <c r="C271" s="185"/>
      <c r="D271" s="103"/>
      <c r="E271" s="103"/>
      <c r="F271" s="331"/>
      <c r="G271" s="199"/>
      <c r="H271" s="200"/>
      <c r="I271" s="160"/>
      <c r="J271" s="160"/>
      <c r="K271" s="160"/>
    </row>
    <row r="272" spans="1:11" s="77" customFormat="1">
      <c r="A272" s="203"/>
      <c r="B272" s="204"/>
      <c r="C272" s="204"/>
      <c r="D272" s="205"/>
      <c r="E272" s="199"/>
      <c r="F272" s="200"/>
      <c r="G272" s="204"/>
      <c r="H272" s="206"/>
      <c r="I272" s="160"/>
      <c r="J272" s="160"/>
      <c r="K272" s="160"/>
    </row>
    <row r="273" spans="1:11" s="77" customFormat="1" ht="18" thickBot="1">
      <c r="A273" s="104" t="s">
        <v>106</v>
      </c>
      <c r="B273" s="207"/>
      <c r="C273" s="207"/>
      <c r="D273" s="208"/>
      <c r="E273" s="209"/>
      <c r="F273" s="325"/>
      <c r="G273" s="210"/>
      <c r="H273" s="210"/>
      <c r="I273" s="160"/>
      <c r="J273" s="160"/>
      <c r="K273" s="160"/>
    </row>
    <row r="274" spans="1:11" s="77" customFormat="1">
      <c r="A274" s="211"/>
      <c r="B274" s="212"/>
      <c r="C274" s="212"/>
      <c r="D274" s="213"/>
      <c r="E274" s="214"/>
      <c r="F274" s="326"/>
      <c r="G274" s="212"/>
      <c r="H274" s="212"/>
      <c r="I274" s="160"/>
      <c r="J274" s="160"/>
      <c r="K274" s="160"/>
    </row>
    <row r="275" spans="1:11" s="77" customFormat="1" ht="11.4">
      <c r="A275" s="82" t="s">
        <v>1</v>
      </c>
      <c r="B275" s="97"/>
      <c r="C275" s="97"/>
      <c r="D275" s="215"/>
      <c r="E275" s="216"/>
      <c r="F275" s="182"/>
      <c r="G275" s="97"/>
      <c r="H275" s="97"/>
      <c r="I275" s="160"/>
      <c r="J275" s="160"/>
      <c r="K275" s="160"/>
    </row>
    <row r="276" spans="1:11" s="77" customFormat="1">
      <c r="A276" s="217"/>
      <c r="B276" s="218"/>
      <c r="C276" s="218"/>
      <c r="D276" s="219"/>
      <c r="E276" s="220"/>
      <c r="F276" s="327"/>
      <c r="G276" s="221"/>
      <c r="H276" s="84" t="s">
        <v>41</v>
      </c>
      <c r="I276" s="160"/>
      <c r="J276" s="160"/>
      <c r="K276" s="160"/>
    </row>
    <row r="277" spans="1:11" s="77" customFormat="1">
      <c r="A277" s="99"/>
      <c r="B277" s="120"/>
      <c r="C277" s="120"/>
      <c r="D277" s="100"/>
      <c r="E277" s="92"/>
      <c r="F277" s="141"/>
      <c r="G277" s="98"/>
      <c r="H277" s="98"/>
      <c r="I277" s="160"/>
      <c r="J277" s="160"/>
      <c r="K277" s="160"/>
    </row>
    <row r="278" spans="1:11" s="77" customFormat="1">
      <c r="A278" s="222"/>
      <c r="B278" s="223" t="str">
        <f>B13</f>
        <v>I.</v>
      </c>
      <c r="C278" s="223"/>
      <c r="D278" s="107" t="str">
        <f>+D13</f>
        <v>PREDDELA</v>
      </c>
      <c r="E278" s="224"/>
      <c r="F278" s="328"/>
      <c r="G278" s="224"/>
      <c r="H278" s="225">
        <f>+H77</f>
        <v>0</v>
      </c>
      <c r="I278" s="160"/>
      <c r="J278" s="160"/>
      <c r="K278" s="160"/>
    </row>
    <row r="279" spans="1:11" s="77" customFormat="1">
      <c r="A279" s="203"/>
      <c r="B279" s="204"/>
      <c r="C279" s="204"/>
      <c r="D279" s="205"/>
      <c r="E279" s="199"/>
      <c r="F279" s="200"/>
      <c r="G279" s="204"/>
      <c r="H279" s="206"/>
      <c r="I279" s="160"/>
      <c r="J279" s="160"/>
      <c r="K279" s="160"/>
    </row>
    <row r="280" spans="1:11" s="77" customFormat="1">
      <c r="A280" s="222"/>
      <c r="B280" s="223" t="str">
        <f>B79</f>
        <v>II.</v>
      </c>
      <c r="C280" s="223"/>
      <c r="D280" s="107" t="str">
        <f>+D79</f>
        <v>ZEMELJSKA DELA IN TEMELJENJE</v>
      </c>
      <c r="E280" s="224"/>
      <c r="F280" s="328"/>
      <c r="G280" s="224"/>
      <c r="H280" s="225">
        <f>+H144</f>
        <v>0</v>
      </c>
      <c r="I280" s="160"/>
      <c r="J280" s="160"/>
      <c r="K280" s="160"/>
    </row>
    <row r="281" spans="1:11" s="77" customFormat="1">
      <c r="A281" s="222"/>
      <c r="B281" s="223"/>
      <c r="C281" s="223"/>
      <c r="D281" s="107"/>
      <c r="E281" s="224"/>
      <c r="F281" s="328"/>
      <c r="G281" s="224"/>
      <c r="H281" s="225"/>
      <c r="I281" s="160"/>
      <c r="J281" s="160"/>
      <c r="K281" s="160"/>
    </row>
    <row r="282" spans="1:11" s="77" customFormat="1">
      <c r="A282" s="222"/>
      <c r="B282" s="223" t="str">
        <f>B146</f>
        <v>III.</v>
      </c>
      <c r="C282" s="223"/>
      <c r="D282" s="107" t="str">
        <f>+D146</f>
        <v>VOZIŠČNE KONSTRUKCIJE</v>
      </c>
      <c r="E282" s="224"/>
      <c r="F282" s="328"/>
      <c r="G282" s="224"/>
      <c r="H282" s="225">
        <f>$H$174</f>
        <v>0</v>
      </c>
      <c r="I282" s="160"/>
      <c r="J282" s="160"/>
      <c r="K282" s="160"/>
    </row>
    <row r="283" spans="1:11" s="77" customFormat="1">
      <c r="A283" s="222"/>
      <c r="B283" s="223"/>
      <c r="C283" s="223"/>
      <c r="D283" s="107"/>
      <c r="E283" s="224"/>
      <c r="F283" s="328"/>
      <c r="G283" s="224"/>
      <c r="H283" s="225"/>
      <c r="I283" s="160"/>
      <c r="J283" s="160"/>
      <c r="K283" s="160"/>
    </row>
    <row r="284" spans="1:11" s="77" customFormat="1">
      <c r="A284" s="222"/>
      <c r="B284" s="223" t="str">
        <f>B176</f>
        <v>IV.</v>
      </c>
      <c r="C284" s="223"/>
      <c r="D284" s="107" t="str">
        <f>+D176</f>
        <v>ODVODNJAVANJE</v>
      </c>
      <c r="E284" s="224"/>
      <c r="F284" s="328"/>
      <c r="G284" s="224"/>
      <c r="H284" s="225">
        <f>$H$224</f>
        <v>0</v>
      </c>
      <c r="I284" s="160"/>
      <c r="J284" s="160"/>
      <c r="K284" s="160"/>
    </row>
    <row r="285" spans="1:11" s="77" customFormat="1">
      <c r="A285" s="222"/>
      <c r="B285" s="223"/>
      <c r="C285" s="223"/>
      <c r="D285" s="107"/>
      <c r="E285" s="224"/>
      <c r="F285" s="328"/>
      <c r="G285" s="224"/>
      <c r="H285" s="225"/>
      <c r="I285" s="160"/>
      <c r="J285" s="160"/>
      <c r="K285" s="160"/>
    </row>
    <row r="286" spans="1:11" s="77" customFormat="1">
      <c r="A286" s="222"/>
      <c r="B286" s="223" t="str">
        <f>B226</f>
        <v>VI.</v>
      </c>
      <c r="C286" s="223"/>
      <c r="D286" s="117" t="str">
        <f>+D226</f>
        <v xml:space="preserve">PROMETNA OPREMA </v>
      </c>
      <c r="E286" s="224"/>
      <c r="F286" s="328"/>
      <c r="G286" s="224"/>
      <c r="H286" s="225">
        <f>$H$270</f>
        <v>0</v>
      </c>
      <c r="I286" s="160"/>
      <c r="J286" s="160"/>
      <c r="K286" s="160"/>
    </row>
    <row r="287" spans="1:11" s="77" customFormat="1" ht="13.8" thickBot="1">
      <c r="A287" s="226"/>
      <c r="B287" s="109"/>
      <c r="C287" s="109"/>
      <c r="D287" s="109"/>
      <c r="E287" s="227"/>
      <c r="F287" s="329"/>
      <c r="G287" s="227"/>
      <c r="H287" s="228"/>
      <c r="I287" s="160"/>
      <c r="J287" s="160"/>
      <c r="K287" s="160"/>
    </row>
    <row r="288" spans="1:11" s="77" customFormat="1" ht="13.8" thickTop="1">
      <c r="A288" s="110"/>
      <c r="B288" s="121"/>
      <c r="C288" s="121"/>
      <c r="D288" s="111"/>
      <c r="E288" s="112"/>
      <c r="F288" s="330"/>
      <c r="G288" s="113"/>
      <c r="H288" s="114"/>
      <c r="I288" s="160"/>
      <c r="J288" s="160"/>
      <c r="K288" s="160"/>
    </row>
    <row r="289" spans="1:11" s="77" customFormat="1" ht="26.4">
      <c r="A289" s="229"/>
      <c r="B289" s="230"/>
      <c r="C289" s="230"/>
      <c r="D289" s="140" t="str">
        <f>CONCATENATE(A4," ",D4," - SKUPAJ:")</f>
        <v xml:space="preserve"> PODODSEK 1.4 - NOVOGRADNJA - SKUPAJ:</v>
      </c>
      <c r="E289" s="103"/>
      <c r="F289" s="331"/>
      <c r="G289" s="199"/>
      <c r="H289" s="225">
        <f>SUM(H278:H286)</f>
        <v>0</v>
      </c>
      <c r="I289" s="160"/>
      <c r="J289" s="160"/>
      <c r="K289" s="160"/>
    </row>
    <row r="290" spans="1:11" s="77" customFormat="1" ht="12">
      <c r="B290" s="151"/>
      <c r="C290" s="151"/>
      <c r="D290" s="158"/>
      <c r="E290" s="116"/>
      <c r="F290" s="332"/>
      <c r="G290" s="151"/>
      <c r="H290" s="151"/>
      <c r="I290" s="160"/>
      <c r="J290" s="160"/>
      <c r="K290" s="160"/>
    </row>
    <row r="291" spans="1:11" s="77" customFormat="1" ht="12">
      <c r="B291" s="151"/>
      <c r="C291" s="151"/>
      <c r="D291" s="158"/>
      <c r="E291" s="116"/>
      <c r="F291" s="332"/>
      <c r="G291" s="151"/>
      <c r="H291" s="151"/>
      <c r="I291" s="160"/>
      <c r="J291" s="160"/>
      <c r="K291" s="160"/>
    </row>
    <row r="292" spans="1:11" s="77" customFormat="1" ht="12">
      <c r="B292" s="151"/>
      <c r="C292" s="151"/>
      <c r="D292" s="158"/>
      <c r="E292" s="116"/>
      <c r="F292" s="332"/>
      <c r="G292" s="151"/>
      <c r="H292" s="151"/>
      <c r="I292" s="160"/>
      <c r="J292" s="160"/>
      <c r="K292" s="160"/>
    </row>
    <row r="293" spans="1:11" s="77" customFormat="1" ht="12">
      <c r="B293" s="151"/>
      <c r="C293" s="151"/>
      <c r="D293" s="158"/>
      <c r="E293" s="116"/>
      <c r="F293" s="332"/>
      <c r="G293" s="151"/>
      <c r="H293" s="151"/>
      <c r="I293" s="160"/>
      <c r="J293" s="160"/>
      <c r="K293" s="160"/>
    </row>
    <row r="294" spans="1:11" s="77" customFormat="1" ht="12">
      <c r="B294" s="151"/>
      <c r="C294" s="151"/>
      <c r="D294" s="158"/>
      <c r="E294" s="116"/>
      <c r="F294" s="332"/>
      <c r="G294" s="151"/>
      <c r="H294" s="151"/>
      <c r="I294" s="160"/>
      <c r="J294" s="160"/>
      <c r="K294" s="160"/>
    </row>
    <row r="295" spans="1:11" s="77" customFormat="1" ht="12">
      <c r="B295" s="151"/>
      <c r="C295" s="151"/>
      <c r="D295" s="158"/>
      <c r="E295" s="116"/>
      <c r="F295" s="332"/>
      <c r="G295" s="151"/>
      <c r="H295" s="151"/>
      <c r="I295" s="160"/>
      <c r="J295" s="160"/>
      <c r="K295" s="160"/>
    </row>
    <row r="296" spans="1:11" s="77" customFormat="1" ht="12">
      <c r="B296" s="151"/>
      <c r="C296" s="151"/>
      <c r="D296" s="158"/>
      <c r="E296" s="116"/>
      <c r="F296" s="332"/>
      <c r="G296" s="151"/>
      <c r="H296" s="151"/>
      <c r="I296" s="160"/>
      <c r="J296" s="160"/>
      <c r="K296" s="160"/>
    </row>
    <row r="297" spans="1:11" s="77" customFormat="1" ht="12">
      <c r="B297" s="151"/>
      <c r="C297" s="151"/>
      <c r="D297" s="158"/>
      <c r="E297" s="116"/>
      <c r="F297" s="332"/>
      <c r="G297" s="151"/>
      <c r="H297" s="151"/>
      <c r="I297" s="160"/>
      <c r="J297" s="160"/>
      <c r="K297" s="160"/>
    </row>
    <row r="298" spans="1:11" s="77" customFormat="1" ht="12">
      <c r="B298" s="151"/>
      <c r="C298" s="151"/>
      <c r="D298" s="158"/>
      <c r="E298" s="116"/>
      <c r="F298" s="332"/>
      <c r="G298" s="151"/>
      <c r="H298" s="151"/>
      <c r="I298" s="160"/>
      <c r="J298" s="160"/>
      <c r="K298" s="160"/>
    </row>
    <row r="299" spans="1:11" s="77" customFormat="1" ht="12">
      <c r="B299" s="151"/>
      <c r="C299" s="151"/>
      <c r="D299" s="158"/>
      <c r="E299" s="116"/>
      <c r="F299" s="332"/>
      <c r="G299" s="151"/>
      <c r="H299" s="151"/>
      <c r="I299" s="160"/>
      <c r="J299" s="160"/>
      <c r="K299" s="160"/>
    </row>
    <row r="300" spans="1:11" s="77" customFormat="1" ht="12">
      <c r="B300" s="151"/>
      <c r="C300" s="151"/>
      <c r="D300" s="158"/>
      <c r="E300" s="116"/>
      <c r="F300" s="332"/>
      <c r="G300" s="151"/>
      <c r="H300" s="151"/>
      <c r="I300" s="160"/>
      <c r="J300" s="160"/>
      <c r="K300" s="160"/>
    </row>
    <row r="301" spans="1:11" s="77" customFormat="1" ht="12">
      <c r="B301" s="151"/>
      <c r="C301" s="151"/>
      <c r="D301" s="158"/>
      <c r="E301" s="116"/>
      <c r="F301" s="332"/>
      <c r="G301" s="151"/>
      <c r="H301" s="151"/>
      <c r="I301" s="160"/>
      <c r="J301" s="160"/>
      <c r="K301" s="160"/>
    </row>
    <row r="302" spans="1:11" s="77" customFormat="1" ht="12">
      <c r="B302" s="151"/>
      <c r="C302" s="151"/>
      <c r="D302" s="158"/>
      <c r="E302" s="116"/>
      <c r="F302" s="332"/>
      <c r="G302" s="151"/>
      <c r="H302" s="151"/>
      <c r="I302" s="160"/>
      <c r="J302" s="160"/>
      <c r="K302" s="160"/>
    </row>
    <row r="303" spans="1:11" s="77" customFormat="1" ht="12">
      <c r="B303" s="151"/>
      <c r="C303" s="151"/>
      <c r="D303" s="158"/>
      <c r="E303" s="116"/>
      <c r="F303" s="332"/>
      <c r="G303" s="151"/>
      <c r="H303" s="151"/>
      <c r="I303" s="160"/>
      <c r="J303" s="160"/>
      <c r="K303" s="160"/>
    </row>
    <row r="304" spans="1:11" s="77" customFormat="1" ht="12">
      <c r="B304" s="151"/>
      <c r="C304" s="151"/>
      <c r="D304" s="158"/>
      <c r="E304" s="116"/>
      <c r="F304" s="332"/>
      <c r="G304" s="151"/>
      <c r="H304" s="151"/>
      <c r="I304" s="160"/>
      <c r="J304" s="160"/>
      <c r="K304" s="160"/>
    </row>
    <row r="305" spans="2:11" s="77" customFormat="1" ht="12">
      <c r="B305" s="151"/>
      <c r="C305" s="151"/>
      <c r="D305" s="158"/>
      <c r="E305" s="116"/>
      <c r="F305" s="332"/>
      <c r="G305" s="151"/>
      <c r="H305" s="151"/>
      <c r="I305" s="160"/>
      <c r="J305" s="160"/>
      <c r="K305" s="160"/>
    </row>
    <row r="306" spans="2:11" s="77" customFormat="1" ht="12">
      <c r="B306" s="151"/>
      <c r="C306" s="151"/>
      <c r="D306" s="158"/>
      <c r="E306" s="116"/>
      <c r="F306" s="332"/>
      <c r="G306" s="151"/>
      <c r="H306" s="151"/>
      <c r="I306" s="160"/>
      <c r="J306" s="160"/>
      <c r="K306" s="160"/>
    </row>
    <row r="307" spans="2:11" s="77" customFormat="1" ht="12">
      <c r="B307" s="151"/>
      <c r="C307" s="151"/>
      <c r="D307" s="158"/>
      <c r="E307" s="116"/>
      <c r="F307" s="332"/>
      <c r="G307" s="151"/>
      <c r="H307" s="151"/>
      <c r="I307" s="160"/>
      <c r="J307" s="160"/>
      <c r="K307" s="160"/>
    </row>
    <row r="308" spans="2:11" s="77" customFormat="1" ht="12">
      <c r="B308" s="151"/>
      <c r="C308" s="151"/>
      <c r="D308" s="158"/>
      <c r="E308" s="116"/>
      <c r="F308" s="332"/>
      <c r="G308" s="151"/>
      <c r="H308" s="151"/>
      <c r="I308" s="160"/>
      <c r="J308" s="160"/>
      <c r="K308" s="160"/>
    </row>
    <row r="309" spans="2:11" s="77" customFormat="1" ht="12">
      <c r="B309" s="151"/>
      <c r="C309" s="151"/>
      <c r="D309" s="158"/>
      <c r="E309" s="116"/>
      <c r="F309" s="332"/>
      <c r="G309" s="151"/>
      <c r="H309" s="151"/>
      <c r="I309" s="160"/>
      <c r="J309" s="160"/>
      <c r="K309" s="160"/>
    </row>
    <row r="310" spans="2:11" s="77" customFormat="1" ht="12">
      <c r="B310" s="151"/>
      <c r="C310" s="151"/>
      <c r="D310" s="158"/>
      <c r="E310" s="116"/>
      <c r="F310" s="332"/>
      <c r="G310" s="151"/>
      <c r="H310" s="151"/>
      <c r="I310" s="160"/>
      <c r="J310" s="160"/>
      <c r="K310" s="160"/>
    </row>
    <row r="311" spans="2:11" s="77" customFormat="1" ht="12">
      <c r="B311" s="151"/>
      <c r="C311" s="151"/>
      <c r="D311" s="158"/>
      <c r="E311" s="116"/>
      <c r="F311" s="332"/>
      <c r="G311" s="151"/>
      <c r="H311" s="151"/>
      <c r="I311" s="160"/>
      <c r="J311" s="160"/>
      <c r="K311" s="160"/>
    </row>
    <row r="312" spans="2:11" s="77" customFormat="1" ht="12">
      <c r="B312" s="151"/>
      <c r="C312" s="151"/>
      <c r="D312" s="158"/>
      <c r="E312" s="116"/>
      <c r="F312" s="332"/>
      <c r="G312" s="151"/>
      <c r="H312" s="151"/>
      <c r="I312" s="160"/>
      <c r="J312" s="160"/>
      <c r="K312" s="160"/>
    </row>
    <row r="313" spans="2:11" s="77" customFormat="1" ht="12">
      <c r="B313" s="151"/>
      <c r="C313" s="151"/>
      <c r="D313" s="158"/>
      <c r="E313" s="116"/>
      <c r="F313" s="332"/>
      <c r="G313" s="151"/>
      <c r="H313" s="151"/>
      <c r="I313" s="160"/>
      <c r="J313" s="160"/>
      <c r="K313" s="160"/>
    </row>
    <row r="314" spans="2:11" s="77" customFormat="1" ht="12">
      <c r="B314" s="151"/>
      <c r="C314" s="151"/>
      <c r="D314" s="158"/>
      <c r="E314" s="116"/>
      <c r="F314" s="332"/>
      <c r="G314" s="151"/>
      <c r="H314" s="151"/>
      <c r="I314" s="160"/>
      <c r="J314" s="160"/>
      <c r="K314" s="160"/>
    </row>
    <row r="315" spans="2:11" s="77" customFormat="1" ht="12">
      <c r="B315" s="151"/>
      <c r="C315" s="151"/>
      <c r="D315" s="158"/>
      <c r="E315" s="116"/>
      <c r="F315" s="332"/>
      <c r="G315" s="151"/>
      <c r="H315" s="151"/>
      <c r="I315" s="160"/>
      <c r="J315" s="160"/>
      <c r="K315" s="160"/>
    </row>
    <row r="316" spans="2:11" s="77" customFormat="1" ht="12">
      <c r="B316" s="151"/>
      <c r="C316" s="151"/>
      <c r="D316" s="158"/>
      <c r="E316" s="116"/>
      <c r="F316" s="332"/>
      <c r="G316" s="151"/>
      <c r="H316" s="151"/>
      <c r="I316" s="160"/>
      <c r="J316" s="160"/>
      <c r="K316" s="160"/>
    </row>
    <row r="317" spans="2:11" s="77" customFormat="1" ht="12">
      <c r="B317" s="151"/>
      <c r="C317" s="151"/>
      <c r="D317" s="158"/>
      <c r="E317" s="116"/>
      <c r="F317" s="332"/>
      <c r="G317" s="151"/>
      <c r="H317" s="151"/>
      <c r="I317" s="160"/>
      <c r="J317" s="160"/>
      <c r="K317" s="160"/>
    </row>
    <row r="318" spans="2:11" s="77" customFormat="1" ht="12">
      <c r="B318" s="151"/>
      <c r="C318" s="151"/>
      <c r="D318" s="158"/>
      <c r="E318" s="116"/>
      <c r="F318" s="332"/>
      <c r="G318" s="151"/>
      <c r="H318" s="151"/>
      <c r="I318" s="160"/>
      <c r="J318" s="160"/>
      <c r="K318" s="160"/>
    </row>
    <row r="319" spans="2:11" s="77" customFormat="1" ht="12">
      <c r="B319" s="151"/>
      <c r="C319" s="151"/>
      <c r="D319" s="158"/>
      <c r="E319" s="116"/>
      <c r="F319" s="332"/>
      <c r="G319" s="151"/>
      <c r="H319" s="151"/>
      <c r="I319" s="160"/>
      <c r="J319" s="160"/>
      <c r="K319" s="160"/>
    </row>
    <row r="320" spans="2:11" s="77" customFormat="1" ht="12">
      <c r="B320" s="151"/>
      <c r="C320" s="151"/>
      <c r="D320" s="158"/>
      <c r="E320" s="116"/>
      <c r="F320" s="332"/>
      <c r="G320" s="151"/>
      <c r="H320" s="151"/>
      <c r="I320" s="160"/>
      <c r="J320" s="160"/>
      <c r="K320" s="160"/>
    </row>
    <row r="321" spans="1:11" s="77" customFormat="1" ht="12">
      <c r="B321" s="151"/>
      <c r="C321" s="151"/>
      <c r="D321" s="158"/>
      <c r="E321" s="116"/>
      <c r="F321" s="332"/>
      <c r="G321" s="151"/>
      <c r="H321" s="151"/>
      <c r="I321" s="160"/>
      <c r="J321" s="160"/>
      <c r="K321" s="160"/>
    </row>
    <row r="322" spans="1:11" s="77" customFormat="1" ht="12">
      <c r="B322" s="151"/>
      <c r="C322" s="151"/>
      <c r="D322" s="158"/>
      <c r="E322" s="116"/>
      <c r="F322" s="332"/>
      <c r="G322" s="151"/>
      <c r="H322" s="151"/>
      <c r="I322" s="160"/>
      <c r="J322" s="160"/>
      <c r="K322" s="160"/>
    </row>
    <row r="323" spans="1:11" s="77" customFormat="1" ht="12">
      <c r="B323" s="151"/>
      <c r="C323" s="151"/>
      <c r="D323" s="158"/>
      <c r="E323" s="116"/>
      <c r="F323" s="332"/>
      <c r="G323" s="151"/>
      <c r="H323" s="151"/>
      <c r="I323" s="160"/>
      <c r="J323" s="160"/>
      <c r="K323" s="160"/>
    </row>
    <row r="324" spans="1:11" s="77" customFormat="1" ht="12">
      <c r="B324" s="151"/>
      <c r="C324" s="151"/>
      <c r="D324" s="158"/>
      <c r="E324" s="116"/>
      <c r="F324" s="332"/>
      <c r="G324" s="151"/>
      <c r="H324" s="151"/>
      <c r="I324" s="160"/>
      <c r="J324" s="160"/>
      <c r="K324" s="160"/>
    </row>
    <row r="325" spans="1:11" s="77" customFormat="1" ht="12">
      <c r="B325" s="151"/>
      <c r="C325" s="151"/>
      <c r="D325" s="158"/>
      <c r="E325" s="116"/>
      <c r="F325" s="332"/>
      <c r="G325" s="151"/>
      <c r="H325" s="151"/>
      <c r="I325" s="160"/>
      <c r="J325" s="160"/>
      <c r="K325" s="160"/>
    </row>
    <row r="326" spans="1:11" s="77" customFormat="1" ht="12">
      <c r="B326" s="151"/>
      <c r="C326" s="151"/>
      <c r="D326" s="158"/>
      <c r="E326" s="116"/>
      <c r="F326" s="332"/>
      <c r="G326" s="151"/>
      <c r="H326" s="151"/>
      <c r="I326" s="160"/>
      <c r="J326" s="160"/>
      <c r="K326" s="160"/>
    </row>
    <row r="327" spans="1:11" s="77" customFormat="1" ht="12">
      <c r="B327" s="151"/>
      <c r="C327" s="151"/>
      <c r="D327" s="158"/>
      <c r="E327" s="116"/>
      <c r="F327" s="332"/>
      <c r="G327" s="151"/>
      <c r="H327" s="151"/>
      <c r="I327" s="160"/>
      <c r="J327" s="160"/>
      <c r="K327" s="160"/>
    </row>
    <row r="328" spans="1:11" s="77" customFormat="1" ht="12">
      <c r="B328" s="151"/>
      <c r="C328" s="151"/>
      <c r="D328" s="158"/>
      <c r="E328" s="116"/>
      <c r="F328" s="332"/>
      <c r="G328" s="151"/>
      <c r="H328" s="151"/>
      <c r="I328" s="160"/>
      <c r="J328" s="160"/>
      <c r="K328" s="160"/>
    </row>
    <row r="329" spans="1:11" s="77" customFormat="1" ht="12">
      <c r="B329" s="151"/>
      <c r="C329" s="151"/>
      <c r="D329" s="158"/>
      <c r="E329" s="116"/>
      <c r="F329" s="332"/>
      <c r="G329" s="151"/>
      <c r="H329" s="151"/>
      <c r="I329" s="160"/>
      <c r="J329" s="160"/>
      <c r="K329" s="160"/>
    </row>
    <row r="330" spans="1:11">
      <c r="A330" s="77"/>
      <c r="B330" s="151"/>
      <c r="C330" s="151"/>
      <c r="D330" s="158"/>
      <c r="E330" s="116"/>
      <c r="F330" s="332"/>
      <c r="G330" s="151"/>
      <c r="H330" s="151"/>
      <c r="I330" s="160"/>
      <c r="J330" s="160"/>
      <c r="K330" s="160"/>
    </row>
  </sheetData>
  <sheetProtection algorithmName="SHA-512" hashValue="BUXUPt3U+WIF1gYbGF7yjwBsCAHZvs7JSFxKy/h/PssS7tB9cvr8P+CmaRkoOk93CPzeJN1go9eUaefbyVKKKA==" saltValue="B0MbBLSzvSrFL/pigQavlQ==" spinCount="100000" sheet="1" objects="1" scenarios="1"/>
  <mergeCells count="1">
    <mergeCell ref="L6:L7"/>
  </mergeCells>
  <pageMargins left="0.98425196850393704" right="0.39370078740157483" top="0.98425196850393704" bottom="0.74803149606299213" header="0" footer="0.39370078740157483"/>
  <pageSetup paperSize="9" scale="96"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272" max="7" man="1"/>
  </rowBreaks>
  <ignoredErrors>
    <ignoredError sqref="C150 C158 C162"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M158"/>
  <sheetViews>
    <sheetView view="pageBreakPreview" zoomScaleNormal="100" zoomScaleSheetLayoutView="100" workbookViewId="0">
      <selection activeCell="G17" sqref="G17"/>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9.7773437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865</v>
      </c>
      <c r="F3" s="412"/>
      <c r="G3" s="260"/>
      <c r="H3" s="260"/>
      <c r="I3" s="413"/>
      <c r="J3" s="413"/>
      <c r="K3" s="413"/>
      <c r="M3" s="260"/>
    </row>
    <row r="4" spans="1:13" s="387" customFormat="1" ht="17.399999999999999">
      <c r="A4" s="261"/>
      <c r="B4" s="262"/>
      <c r="C4" s="262"/>
      <c r="D4" s="243" t="s">
        <v>871</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ht="22.8">
      <c r="D7" s="426" t="s">
        <v>153</v>
      </c>
      <c r="E7" s="427"/>
      <c r="F7" s="428"/>
      <c r="G7" s="268"/>
      <c r="H7" s="268"/>
      <c r="L7" s="642"/>
      <c r="M7" s="424"/>
    </row>
    <row r="8" spans="1:13">
      <c r="D8" s="429" t="s">
        <v>0</v>
      </c>
      <c r="E8" s="427"/>
      <c r="F8" s="428"/>
      <c r="G8" s="268"/>
      <c r="H8" s="268"/>
      <c r="L8" s="614"/>
      <c r="M8" s="424"/>
    </row>
    <row r="9" spans="1:13" ht="24">
      <c r="B9" s="268"/>
      <c r="C9" s="268"/>
      <c r="D9" s="431" t="s">
        <v>460</v>
      </c>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107</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12">
      <c r="A15" s="244"/>
      <c r="B15" s="245"/>
      <c r="C15" s="466" t="s">
        <v>168</v>
      </c>
      <c r="D15" s="448" t="s">
        <v>169</v>
      </c>
      <c r="E15" s="449"/>
      <c r="F15" s="450"/>
      <c r="G15" s="451"/>
      <c r="H15" s="450"/>
      <c r="I15" s="438"/>
      <c r="J15" s="438"/>
      <c r="K15" s="438"/>
      <c r="L15" s="438"/>
      <c r="M15" s="438"/>
    </row>
    <row r="16" spans="1:13" s="265" customFormat="1" ht="12">
      <c r="A16" s="244"/>
      <c r="B16" s="245"/>
      <c r="C16" s="245"/>
      <c r="D16" s="448"/>
      <c r="E16" s="449"/>
      <c r="F16" s="450"/>
      <c r="G16" s="451"/>
      <c r="H16" s="450"/>
      <c r="I16" s="438"/>
      <c r="J16" s="438"/>
      <c r="K16" s="438"/>
      <c r="L16" s="438"/>
      <c r="M16" s="438"/>
    </row>
    <row r="17" spans="1:13" s="265" customFormat="1" ht="45.6">
      <c r="A17" s="242" t="s">
        <v>103</v>
      </c>
      <c r="B17" s="240">
        <f>1</f>
        <v>1</v>
      </c>
      <c r="C17" s="191" t="s">
        <v>170</v>
      </c>
      <c r="D17" s="139" t="s">
        <v>793</v>
      </c>
      <c r="E17" s="234" t="s">
        <v>127</v>
      </c>
      <c r="F17" s="452">
        <v>1</v>
      </c>
      <c r="G17" s="538"/>
      <c r="H17" s="453">
        <f>ROUND(F17*G17,2)</f>
        <v>0</v>
      </c>
      <c r="I17" s="438"/>
      <c r="J17" s="438"/>
      <c r="K17" s="438"/>
      <c r="L17" s="438"/>
      <c r="M17" s="438"/>
    </row>
    <row r="18" spans="1:13" s="265" customFormat="1" ht="12">
      <c r="A18" s="242"/>
      <c r="B18" s="191"/>
      <c r="C18" s="191"/>
      <c r="D18" s="139"/>
      <c r="E18" s="469"/>
      <c r="F18" s="450"/>
      <c r="G18" s="470"/>
      <c r="H18" s="470"/>
      <c r="I18" s="438"/>
      <c r="J18" s="438"/>
      <c r="K18" s="438"/>
      <c r="L18" s="438"/>
      <c r="M18" s="438"/>
    </row>
    <row r="19" spans="1:13" s="265" customFormat="1" ht="12">
      <c r="A19" s="244"/>
      <c r="B19" s="245"/>
      <c r="C19" s="466" t="s">
        <v>172</v>
      </c>
      <c r="D19" s="448" t="s">
        <v>173</v>
      </c>
      <c r="E19" s="449"/>
      <c r="F19" s="450"/>
      <c r="G19" s="451"/>
      <c r="H19" s="450"/>
      <c r="I19" s="438"/>
      <c r="J19" s="438"/>
      <c r="K19" s="438"/>
      <c r="L19" s="438"/>
      <c r="M19" s="438"/>
    </row>
    <row r="20" spans="1:13" s="265" customFormat="1" ht="12">
      <c r="A20" s="242"/>
      <c r="B20" s="240"/>
      <c r="C20" s="240"/>
      <c r="D20" s="472"/>
      <c r="E20" s="469"/>
      <c r="F20" s="450"/>
      <c r="G20" s="553"/>
      <c r="H20" s="470"/>
      <c r="I20" s="438"/>
      <c r="J20" s="438"/>
      <c r="K20" s="438"/>
      <c r="L20" s="438"/>
      <c r="M20" s="438"/>
    </row>
    <row r="21" spans="1:13" s="265" customFormat="1" ht="22.8">
      <c r="A21" s="241" t="str">
        <f>$B$13</f>
        <v>I.</v>
      </c>
      <c r="B21" s="240">
        <f>COUNT($A$16:B19)+1</f>
        <v>2</v>
      </c>
      <c r="C21" s="266" t="s">
        <v>174</v>
      </c>
      <c r="D21" s="139" t="s">
        <v>800</v>
      </c>
      <c r="E21" s="234" t="s">
        <v>13</v>
      </c>
      <c r="F21" s="452">
        <v>2</v>
      </c>
      <c r="G21" s="538"/>
      <c r="H21" s="453">
        <f>ROUND(F21*G21,2)</f>
        <v>0</v>
      </c>
      <c r="I21" s="438"/>
      <c r="J21" s="438"/>
      <c r="K21" s="438"/>
      <c r="L21" s="438"/>
      <c r="M21" s="438"/>
    </row>
    <row r="22" spans="1:13" s="265" customFormat="1" ht="12">
      <c r="A22" s="241"/>
      <c r="B22" s="240"/>
      <c r="C22" s="269"/>
      <c r="D22" s="139"/>
      <c r="E22" s="234"/>
      <c r="F22" s="452"/>
      <c r="G22" s="566"/>
      <c r="H22" s="453"/>
      <c r="I22" s="438"/>
      <c r="J22" s="438"/>
      <c r="K22" s="438"/>
      <c r="L22" s="438"/>
      <c r="M22" s="438"/>
    </row>
    <row r="23" spans="1:13" s="265" customFormat="1" ht="22.8">
      <c r="A23" s="241" t="str">
        <f>$B$13</f>
        <v>I.</v>
      </c>
      <c r="B23" s="240">
        <f>COUNT($A$16:B21)+1</f>
        <v>3</v>
      </c>
      <c r="C23" s="266" t="s">
        <v>271</v>
      </c>
      <c r="D23" s="568" t="s">
        <v>787</v>
      </c>
      <c r="E23" s="234" t="s">
        <v>2</v>
      </c>
      <c r="F23" s="452">
        <v>12</v>
      </c>
      <c r="G23" s="538"/>
      <c r="H23" s="453">
        <f>ROUND(F23*G23,2)</f>
        <v>0</v>
      </c>
      <c r="I23" s="438"/>
      <c r="J23" s="438"/>
      <c r="K23" s="438"/>
      <c r="L23" s="438"/>
      <c r="M23" s="438"/>
    </row>
    <row r="24" spans="1:13" s="265" customFormat="1" ht="12">
      <c r="A24" s="242"/>
      <c r="B24" s="191"/>
      <c r="C24" s="266"/>
      <c r="D24" s="568"/>
      <c r="E24" s="234"/>
      <c r="F24" s="452"/>
      <c r="G24" s="453"/>
      <c r="H24" s="453"/>
      <c r="I24" s="438"/>
      <c r="J24" s="438"/>
      <c r="K24" s="438"/>
      <c r="L24" s="438"/>
      <c r="M24" s="438"/>
    </row>
    <row r="25" spans="1:13" s="265" customFormat="1" ht="22.8">
      <c r="A25" s="241" t="str">
        <f>$B$13</f>
        <v>I.</v>
      </c>
      <c r="B25" s="240">
        <f>COUNT($A$16:B23)+1</f>
        <v>4</v>
      </c>
      <c r="C25" s="266" t="s">
        <v>388</v>
      </c>
      <c r="D25" s="568" t="s">
        <v>775</v>
      </c>
      <c r="E25" s="234" t="s">
        <v>2</v>
      </c>
      <c r="F25" s="452">
        <v>24</v>
      </c>
      <c r="G25" s="538"/>
      <c r="H25" s="453">
        <f>ROUND(F25*G25,2)</f>
        <v>0</v>
      </c>
      <c r="I25" s="438"/>
      <c r="J25" s="438"/>
      <c r="K25" s="438"/>
      <c r="L25" s="438"/>
      <c r="M25" s="438"/>
    </row>
    <row r="26" spans="1:13" s="265" customFormat="1" ht="12">
      <c r="A26" s="242"/>
      <c r="B26" s="191"/>
      <c r="C26" s="266"/>
      <c r="D26" s="568"/>
      <c r="E26" s="234"/>
      <c r="F26" s="452"/>
      <c r="G26" s="453"/>
      <c r="H26" s="453"/>
      <c r="I26" s="438"/>
      <c r="J26" s="438"/>
      <c r="K26" s="438"/>
      <c r="L26" s="438"/>
      <c r="M26" s="438"/>
    </row>
    <row r="27" spans="1:13" s="265" customFormat="1" ht="34.200000000000003">
      <c r="A27" s="241" t="str">
        <f>$B$13</f>
        <v>I.</v>
      </c>
      <c r="B27" s="240">
        <f>COUNT($A$16:B25)+1</f>
        <v>5</v>
      </c>
      <c r="C27" s="266" t="s">
        <v>461</v>
      </c>
      <c r="D27" s="139" t="s">
        <v>801</v>
      </c>
      <c r="E27" s="234" t="s">
        <v>13</v>
      </c>
      <c r="F27" s="452">
        <v>3</v>
      </c>
      <c r="G27" s="538"/>
      <c r="H27" s="453">
        <f>ROUND(F27*G27,2)</f>
        <v>0</v>
      </c>
      <c r="I27" s="438"/>
      <c r="J27" s="438"/>
      <c r="K27" s="438"/>
      <c r="L27" s="438"/>
      <c r="M27" s="438"/>
    </row>
    <row r="28" spans="1:13" s="265" customFormat="1" ht="12">
      <c r="A28" s="246"/>
      <c r="B28" s="247"/>
      <c r="C28" s="247"/>
      <c r="D28" s="454"/>
      <c r="E28" s="234"/>
      <c r="F28" s="452"/>
      <c r="G28" s="453"/>
      <c r="H28" s="453"/>
      <c r="I28" s="438"/>
      <c r="J28" s="438"/>
      <c r="K28" s="438"/>
      <c r="L28" s="438"/>
      <c r="M28" s="438"/>
    </row>
    <row r="29" spans="1:13" s="265" customFormat="1" ht="13.8" thickBot="1">
      <c r="A29" s="248"/>
      <c r="B29" s="249"/>
      <c r="C29" s="249"/>
      <c r="D29" s="455" t="str">
        <f>CONCATENATE(B13," ",D13," - SKUPAJ:")</f>
        <v>I. PREDDELA - SKUPAJ:</v>
      </c>
      <c r="E29" s="455"/>
      <c r="F29" s="456"/>
      <c r="G29" s="457"/>
      <c r="H29" s="458">
        <f>SUM(H17:H27)</f>
        <v>0</v>
      </c>
      <c r="I29" s="438"/>
      <c r="J29" s="438"/>
      <c r="K29" s="438"/>
      <c r="L29" s="438"/>
      <c r="M29" s="438"/>
    </row>
    <row r="30" spans="1:13" s="265" customFormat="1">
      <c r="A30" s="250"/>
      <c r="B30" s="251"/>
      <c r="C30" s="251"/>
      <c r="D30" s="459"/>
      <c r="E30" s="459"/>
      <c r="F30" s="460"/>
      <c r="G30" s="461"/>
      <c r="H30" s="462"/>
      <c r="I30" s="438"/>
      <c r="J30" s="438"/>
      <c r="K30" s="438"/>
      <c r="L30" s="438"/>
      <c r="M30" s="438"/>
    </row>
    <row r="31" spans="1:13" s="265" customFormat="1" ht="31.8" thickBot="1">
      <c r="A31" s="252"/>
      <c r="B31" s="253" t="s">
        <v>104</v>
      </c>
      <c r="C31" s="253"/>
      <c r="D31" s="443" t="s">
        <v>176</v>
      </c>
      <c r="E31" s="463"/>
      <c r="F31" s="464"/>
      <c r="G31" s="446"/>
      <c r="H31" s="447"/>
      <c r="I31" s="438"/>
      <c r="J31" s="438"/>
      <c r="K31" s="438"/>
      <c r="L31" s="438"/>
      <c r="M31" s="438"/>
    </row>
    <row r="32" spans="1:13" s="265" customFormat="1">
      <c r="A32" s="254"/>
      <c r="B32" s="255"/>
      <c r="C32" s="255"/>
      <c r="D32" s="440"/>
      <c r="E32" s="461"/>
      <c r="F32" s="462"/>
      <c r="G32" s="267"/>
      <c r="H32" s="465"/>
      <c r="I32" s="438"/>
      <c r="J32" s="438"/>
      <c r="K32" s="438"/>
      <c r="L32" s="438"/>
      <c r="M32" s="438"/>
    </row>
    <row r="33" spans="1:13" s="432" customFormat="1">
      <c r="A33" s="254"/>
      <c r="B33" s="255"/>
      <c r="C33" s="466" t="s">
        <v>177</v>
      </c>
      <c r="D33" s="448" t="s">
        <v>178</v>
      </c>
      <c r="E33" s="461"/>
      <c r="F33" s="462"/>
      <c r="G33" s="267"/>
      <c r="H33" s="465"/>
      <c r="I33" s="438"/>
      <c r="J33" s="438"/>
      <c r="K33" s="438"/>
      <c r="L33" s="438"/>
      <c r="M33" s="467"/>
    </row>
    <row r="34" spans="1:13" s="265" customFormat="1">
      <c r="A34" s="254"/>
      <c r="B34" s="255"/>
      <c r="C34" s="255"/>
      <c r="D34" s="440"/>
      <c r="E34" s="461"/>
      <c r="F34" s="462"/>
      <c r="G34" s="267"/>
      <c r="H34" s="465"/>
      <c r="I34" s="438"/>
      <c r="J34" s="438"/>
      <c r="K34" s="438"/>
      <c r="L34" s="438"/>
      <c r="M34" s="438"/>
    </row>
    <row r="35" spans="1:13" s="432" customFormat="1" ht="34.200000000000003">
      <c r="A35" s="241" t="str">
        <f>$B$31</f>
        <v>II.</v>
      </c>
      <c r="B35" s="240">
        <f>COUNT(#REF!)+1</f>
        <v>1</v>
      </c>
      <c r="C35" s="266" t="s">
        <v>183</v>
      </c>
      <c r="D35" s="139" t="s">
        <v>781</v>
      </c>
      <c r="E35" s="234" t="s">
        <v>109</v>
      </c>
      <c r="F35" s="452">
        <v>12</v>
      </c>
      <c r="G35" s="538"/>
      <c r="H35" s="453">
        <f>ROUND(F35*G35,2)</f>
        <v>0</v>
      </c>
      <c r="I35" s="438"/>
      <c r="J35" s="438"/>
      <c r="K35" s="438"/>
      <c r="L35" s="438"/>
    </row>
    <row r="36" spans="1:13" s="265" customFormat="1" ht="12">
      <c r="A36" s="241"/>
      <c r="B36" s="240"/>
      <c r="C36" s="266"/>
      <c r="D36" s="139"/>
      <c r="E36" s="234"/>
      <c r="F36" s="452"/>
      <c r="G36" s="470"/>
      <c r="H36" s="470"/>
      <c r="I36" s="438"/>
      <c r="J36" s="438"/>
      <c r="K36" s="438"/>
      <c r="L36" s="438"/>
      <c r="M36" s="438"/>
    </row>
    <row r="37" spans="1:13" s="432" customFormat="1" ht="34.200000000000003">
      <c r="A37" s="241" t="str">
        <f>$B$31</f>
        <v>II.</v>
      </c>
      <c r="B37" s="240">
        <f>COUNT($A$34:B36)+1</f>
        <v>2</v>
      </c>
      <c r="C37" s="266" t="s">
        <v>285</v>
      </c>
      <c r="D37" s="139" t="s">
        <v>783</v>
      </c>
      <c r="E37" s="234" t="s">
        <v>109</v>
      </c>
      <c r="F37" s="452">
        <v>1</v>
      </c>
      <c r="G37" s="538"/>
      <c r="H37" s="453">
        <f>ROUND(F37*G37,2)</f>
        <v>0</v>
      </c>
      <c r="I37" s="402"/>
      <c r="J37" s="402"/>
      <c r="K37" s="402"/>
      <c r="L37" s="471"/>
    </row>
    <row r="38" spans="1:13" s="265" customFormat="1">
      <c r="A38" s="242"/>
      <c r="B38" s="191"/>
      <c r="C38" s="191"/>
      <c r="D38" s="472"/>
      <c r="E38" s="469"/>
      <c r="F38" s="452"/>
      <c r="G38" s="470"/>
      <c r="H38" s="470"/>
      <c r="I38" s="402"/>
      <c r="J38" s="402"/>
      <c r="K38" s="402"/>
      <c r="L38" s="473"/>
      <c r="M38" s="438"/>
    </row>
    <row r="39" spans="1:13" s="432" customFormat="1">
      <c r="A39" s="254"/>
      <c r="B39" s="255"/>
      <c r="C39" s="466" t="s">
        <v>184</v>
      </c>
      <c r="D39" s="448" t="s">
        <v>185</v>
      </c>
      <c r="E39" s="461"/>
      <c r="F39" s="462"/>
      <c r="G39" s="267"/>
      <c r="H39" s="465"/>
      <c r="I39" s="402"/>
      <c r="J39" s="402"/>
      <c r="K39" s="402"/>
      <c r="L39" s="471"/>
    </row>
    <row r="40" spans="1:13" s="265" customFormat="1">
      <c r="A40" s="242"/>
      <c r="B40" s="191"/>
      <c r="C40" s="191"/>
      <c r="D40" s="139"/>
      <c r="E40" s="469"/>
      <c r="F40" s="450"/>
      <c r="G40" s="470"/>
      <c r="H40" s="470"/>
      <c r="I40" s="402"/>
      <c r="J40" s="402"/>
      <c r="K40" s="402"/>
      <c r="L40" s="473"/>
      <c r="M40" s="438"/>
    </row>
    <row r="41" spans="1:13" s="432" customFormat="1" ht="22.8">
      <c r="A41" s="241" t="str">
        <f>$B$31</f>
        <v>II.</v>
      </c>
      <c r="B41" s="240">
        <f>COUNT($A$34:B40)+1</f>
        <v>3</v>
      </c>
      <c r="C41" s="266" t="s">
        <v>462</v>
      </c>
      <c r="D41" s="139" t="s">
        <v>187</v>
      </c>
      <c r="E41" s="234" t="s">
        <v>2</v>
      </c>
      <c r="F41" s="452">
        <v>12</v>
      </c>
      <c r="G41" s="538"/>
      <c r="H41" s="453">
        <f>ROUND(F41*G41,2)</f>
        <v>0</v>
      </c>
      <c r="I41" s="402"/>
      <c r="J41" s="402"/>
      <c r="K41" s="402"/>
      <c r="L41" s="471"/>
    </row>
    <row r="42" spans="1:13" s="432" customFormat="1">
      <c r="A42" s="242"/>
      <c r="B42" s="191"/>
      <c r="C42" s="266"/>
      <c r="D42" s="139"/>
      <c r="E42" s="234"/>
      <c r="F42" s="452"/>
      <c r="G42" s="470"/>
      <c r="H42" s="470"/>
      <c r="I42" s="402"/>
      <c r="J42" s="402"/>
      <c r="K42" s="402"/>
      <c r="L42" s="471"/>
    </row>
    <row r="43" spans="1:13" s="432" customFormat="1">
      <c r="A43" s="254"/>
      <c r="B43" s="255"/>
      <c r="C43" s="582" t="s">
        <v>188</v>
      </c>
      <c r="D43" s="448" t="s">
        <v>189</v>
      </c>
      <c r="E43" s="439"/>
      <c r="F43" s="422"/>
      <c r="G43" s="267"/>
      <c r="H43" s="465"/>
      <c r="I43" s="402"/>
      <c r="J43" s="402"/>
      <c r="K43" s="402"/>
      <c r="L43" s="471"/>
    </row>
    <row r="44" spans="1:13" s="432" customFormat="1">
      <c r="A44" s="242"/>
      <c r="B44" s="191"/>
      <c r="C44" s="266"/>
      <c r="D44" s="139"/>
      <c r="E44" s="234"/>
      <c r="F44" s="452"/>
      <c r="G44" s="470"/>
      <c r="H44" s="470"/>
      <c r="I44" s="402"/>
      <c r="J44" s="402"/>
      <c r="K44" s="402"/>
      <c r="L44" s="471"/>
    </row>
    <row r="45" spans="1:13" s="432" customFormat="1">
      <c r="A45" s="241" t="str">
        <f>$B$31</f>
        <v>II.</v>
      </c>
      <c r="B45" s="240">
        <f>COUNT($A$34:B44)+1</f>
        <v>4</v>
      </c>
      <c r="C45" s="266" t="s">
        <v>396</v>
      </c>
      <c r="D45" s="139" t="s">
        <v>397</v>
      </c>
      <c r="E45" s="234" t="s">
        <v>109</v>
      </c>
      <c r="F45" s="452">
        <v>10</v>
      </c>
      <c r="G45" s="538"/>
      <c r="H45" s="453">
        <f>ROUND(F45*G45,2)</f>
        <v>0</v>
      </c>
      <c r="I45" s="402"/>
      <c r="J45" s="402"/>
      <c r="K45" s="402"/>
      <c r="L45" s="471"/>
    </row>
    <row r="46" spans="1:13" s="265" customFormat="1">
      <c r="A46" s="242"/>
      <c r="B46" s="191"/>
      <c r="C46" s="266"/>
      <c r="D46" s="139"/>
      <c r="E46" s="234"/>
      <c r="F46" s="452"/>
      <c r="G46" s="470"/>
      <c r="H46" s="470"/>
      <c r="I46" s="402"/>
      <c r="J46" s="402"/>
      <c r="K46" s="402"/>
      <c r="L46" s="474"/>
      <c r="M46" s="438"/>
    </row>
    <row r="47" spans="1:13" s="478" customFormat="1">
      <c r="A47" s="242"/>
      <c r="B47" s="191"/>
      <c r="C47" s="191"/>
      <c r="D47" s="139"/>
      <c r="E47" s="469"/>
      <c r="F47" s="450"/>
      <c r="G47" s="470"/>
      <c r="H47" s="470"/>
      <c r="I47" s="477"/>
      <c r="J47" s="477"/>
      <c r="K47" s="477"/>
    </row>
    <row r="48" spans="1:13" s="480" customFormat="1" ht="13.8" thickBot="1">
      <c r="A48" s="248"/>
      <c r="B48" s="249"/>
      <c r="C48" s="249"/>
      <c r="D48" s="455" t="str">
        <f>CONCATENATE(B31," ",D31," - SKUPAJ:")</f>
        <v>II. ZEMELJSKA DELA IN TEMELJENJE - SKUPAJ:</v>
      </c>
      <c r="E48" s="455"/>
      <c r="F48" s="456"/>
      <c r="G48" s="457"/>
      <c r="H48" s="458">
        <f>SUM(H35:H45)</f>
        <v>0</v>
      </c>
      <c r="I48" s="479"/>
      <c r="J48" s="479"/>
      <c r="K48" s="479"/>
    </row>
    <row r="49" spans="1:11" s="480" customFormat="1">
      <c r="A49" s="250"/>
      <c r="B49" s="251"/>
      <c r="C49" s="251"/>
      <c r="D49" s="459"/>
      <c r="E49" s="459"/>
      <c r="F49" s="460"/>
      <c r="G49" s="461"/>
      <c r="H49" s="461"/>
      <c r="I49" s="479"/>
      <c r="J49" s="479"/>
      <c r="K49" s="479"/>
    </row>
    <row r="50" spans="1:11" s="476" customFormat="1" ht="16.2" thickBot="1">
      <c r="A50" s="252"/>
      <c r="B50" s="253" t="s">
        <v>110</v>
      </c>
      <c r="C50" s="253"/>
      <c r="D50" s="443" t="s">
        <v>114</v>
      </c>
      <c r="E50" s="463"/>
      <c r="F50" s="464"/>
      <c r="G50" s="446"/>
      <c r="H50" s="446"/>
      <c r="I50" s="545"/>
      <c r="J50" s="545"/>
      <c r="K50" s="545"/>
    </row>
    <row r="51" spans="1:11" s="480" customFormat="1">
      <c r="A51" s="254"/>
      <c r="B51" s="255"/>
      <c r="C51" s="255"/>
      <c r="D51" s="440"/>
      <c r="E51" s="461"/>
      <c r="F51" s="462"/>
      <c r="G51" s="267"/>
      <c r="H51" s="465"/>
      <c r="I51" s="477"/>
      <c r="J51" s="477"/>
      <c r="K51" s="477"/>
    </row>
    <row r="52" spans="1:11" s="265" customFormat="1">
      <c r="A52" s="254"/>
      <c r="B52" s="255"/>
      <c r="C52" s="466" t="s">
        <v>299</v>
      </c>
      <c r="D52" s="448" t="s">
        <v>300</v>
      </c>
      <c r="E52" s="461"/>
      <c r="F52" s="462"/>
      <c r="G52" s="267"/>
      <c r="H52" s="465"/>
      <c r="I52" s="545"/>
      <c r="J52" s="545"/>
      <c r="K52" s="545"/>
    </row>
    <row r="53" spans="1:11" s="265" customFormat="1" ht="11.4">
      <c r="A53" s="242"/>
      <c r="B53" s="191"/>
      <c r="C53" s="191"/>
      <c r="D53" s="139"/>
      <c r="E53" s="469"/>
      <c r="F53" s="450"/>
      <c r="G53" s="470"/>
      <c r="H53" s="470"/>
      <c r="I53" s="487"/>
      <c r="J53" s="487"/>
      <c r="K53" s="487"/>
    </row>
    <row r="54" spans="1:11" s="265" customFormat="1">
      <c r="A54" s="254"/>
      <c r="B54" s="255"/>
      <c r="C54" s="466" t="s">
        <v>301</v>
      </c>
      <c r="D54" s="448" t="s">
        <v>302</v>
      </c>
      <c r="E54" s="461"/>
      <c r="F54" s="462"/>
      <c r="G54" s="267"/>
      <c r="H54" s="465"/>
      <c r="I54" s="487"/>
      <c r="J54" s="487"/>
      <c r="K54" s="487"/>
    </row>
    <row r="55" spans="1:11" s="265" customFormat="1" ht="11.4">
      <c r="A55" s="242"/>
      <c r="B55" s="191"/>
      <c r="C55" s="191"/>
      <c r="D55" s="139"/>
      <c r="E55" s="469"/>
      <c r="F55" s="450"/>
      <c r="G55" s="470"/>
      <c r="H55" s="470"/>
      <c r="I55" s="487"/>
      <c r="J55" s="487"/>
      <c r="K55" s="487"/>
    </row>
    <row r="56" spans="1:11" s="265" customFormat="1" ht="34.200000000000003">
      <c r="A56" s="241" t="str">
        <f>$B$50</f>
        <v>III.</v>
      </c>
      <c r="B56" s="240">
        <f>COUNT(#REF!)+1</f>
        <v>1</v>
      </c>
      <c r="C56" s="240" t="s">
        <v>303</v>
      </c>
      <c r="D56" s="139" t="s">
        <v>304</v>
      </c>
      <c r="E56" s="234" t="s">
        <v>109</v>
      </c>
      <c r="F56" s="452">
        <v>3</v>
      </c>
      <c r="G56" s="538"/>
      <c r="H56" s="453">
        <f>ROUND(F56*G56,2)</f>
        <v>0</v>
      </c>
      <c r="I56" s="487"/>
      <c r="J56" s="487"/>
      <c r="K56" s="487"/>
    </row>
    <row r="57" spans="1:11" s="265" customFormat="1" ht="11.4">
      <c r="A57" s="241"/>
      <c r="B57" s="240"/>
      <c r="C57" s="240"/>
      <c r="D57" s="139"/>
      <c r="E57" s="234"/>
      <c r="F57" s="452"/>
      <c r="G57" s="470"/>
      <c r="H57" s="470"/>
      <c r="I57" s="487"/>
      <c r="J57" s="487"/>
      <c r="K57" s="487"/>
    </row>
    <row r="58" spans="1:11" s="265" customFormat="1">
      <c r="A58" s="258"/>
      <c r="B58" s="255"/>
      <c r="C58" s="466" t="s">
        <v>199</v>
      </c>
      <c r="D58" s="448" t="s">
        <v>200</v>
      </c>
      <c r="E58" s="439"/>
      <c r="F58" s="422"/>
      <c r="G58" s="267"/>
      <c r="H58" s="465"/>
      <c r="I58" s="487"/>
      <c r="J58" s="487"/>
      <c r="K58" s="487"/>
    </row>
    <row r="59" spans="1:11" s="265" customFormat="1" ht="11.4">
      <c r="A59" s="241"/>
      <c r="B59" s="240"/>
      <c r="C59" s="191"/>
      <c r="D59" s="139"/>
      <c r="E59" s="234"/>
      <c r="F59" s="452"/>
      <c r="G59" s="470"/>
      <c r="H59" s="470"/>
      <c r="I59" s="487"/>
      <c r="J59" s="487"/>
      <c r="K59" s="487"/>
    </row>
    <row r="60" spans="1:11" s="265" customFormat="1" ht="24">
      <c r="A60" s="241"/>
      <c r="B60" s="240"/>
      <c r="C60" s="466" t="s">
        <v>309</v>
      </c>
      <c r="D60" s="448" t="s">
        <v>310</v>
      </c>
      <c r="E60" s="234"/>
      <c r="F60" s="452"/>
      <c r="G60" s="470"/>
      <c r="H60" s="470"/>
      <c r="I60" s="487"/>
      <c r="J60" s="487"/>
      <c r="K60" s="487"/>
    </row>
    <row r="61" spans="1:11" s="265" customFormat="1" ht="11.4">
      <c r="A61" s="241"/>
      <c r="B61" s="240"/>
      <c r="C61" s="191"/>
      <c r="D61" s="139"/>
      <c r="E61" s="234"/>
      <c r="F61" s="452"/>
      <c r="G61" s="470"/>
      <c r="H61" s="470"/>
      <c r="I61" s="487"/>
      <c r="J61" s="487"/>
      <c r="K61" s="487"/>
    </row>
    <row r="62" spans="1:11" s="265" customFormat="1" ht="22.8">
      <c r="A62" s="241" t="str">
        <f>$B$50</f>
        <v>III.</v>
      </c>
      <c r="B62" s="240">
        <f>COUNT($A$53:B61)+1</f>
        <v>2</v>
      </c>
      <c r="C62" s="191" t="s">
        <v>408</v>
      </c>
      <c r="D62" s="139" t="s">
        <v>409</v>
      </c>
      <c r="E62" s="234" t="s">
        <v>2</v>
      </c>
      <c r="F62" s="452">
        <v>12</v>
      </c>
      <c r="G62" s="538"/>
      <c r="H62" s="453">
        <f>ROUND(F62*G62,2)</f>
        <v>0</v>
      </c>
      <c r="I62" s="487"/>
      <c r="J62" s="487"/>
      <c r="K62" s="487"/>
    </row>
    <row r="63" spans="1:11" s="265" customFormat="1" ht="11.4">
      <c r="A63" s="242"/>
      <c r="B63" s="191"/>
      <c r="C63" s="191"/>
      <c r="D63" s="139"/>
      <c r="E63" s="469"/>
      <c r="F63" s="450"/>
      <c r="G63" s="470"/>
      <c r="H63" s="470"/>
      <c r="I63" s="487"/>
      <c r="J63" s="487"/>
      <c r="K63" s="487"/>
    </row>
    <row r="64" spans="1:11" s="265" customFormat="1" ht="24">
      <c r="A64" s="242"/>
      <c r="B64" s="240"/>
      <c r="C64" s="466" t="s">
        <v>410</v>
      </c>
      <c r="D64" s="448" t="s">
        <v>411</v>
      </c>
      <c r="E64" s="469"/>
      <c r="F64" s="450"/>
      <c r="G64" s="470"/>
      <c r="H64" s="470"/>
      <c r="I64" s="487"/>
      <c r="J64" s="487"/>
      <c r="K64" s="487"/>
    </row>
    <row r="65" spans="1:11" s="265" customFormat="1" ht="11.4">
      <c r="A65" s="242"/>
      <c r="B65" s="191"/>
      <c r="C65" s="191"/>
      <c r="D65" s="139"/>
      <c r="E65" s="469"/>
      <c r="F65" s="450"/>
      <c r="G65" s="470"/>
      <c r="H65" s="470"/>
      <c r="I65" s="487"/>
      <c r="J65" s="487"/>
      <c r="K65" s="487"/>
    </row>
    <row r="66" spans="1:11" s="265" customFormat="1" ht="11.4">
      <c r="A66" s="241" t="str">
        <f>$B$50</f>
        <v>III.</v>
      </c>
      <c r="B66" s="192">
        <f>COUNT($A$53:B65)+1</f>
        <v>3</v>
      </c>
      <c r="C66" s="191" t="s">
        <v>412</v>
      </c>
      <c r="D66" s="139" t="s">
        <v>128</v>
      </c>
      <c r="E66" s="234" t="s">
        <v>2</v>
      </c>
      <c r="F66" s="452">
        <v>24</v>
      </c>
      <c r="G66" s="538"/>
      <c r="H66" s="453">
        <f>ROUND(F66*G66,2)</f>
        <v>0</v>
      </c>
      <c r="I66" s="487"/>
      <c r="J66" s="487"/>
      <c r="K66" s="487"/>
    </row>
    <row r="67" spans="1:11" s="265" customFormat="1" ht="11.4">
      <c r="A67" s="242"/>
      <c r="B67" s="191"/>
      <c r="C67" s="191"/>
      <c r="D67" s="139"/>
      <c r="E67" s="469"/>
      <c r="F67" s="450"/>
      <c r="G67" s="470"/>
      <c r="H67" s="470"/>
      <c r="I67" s="487"/>
      <c r="J67" s="487"/>
      <c r="K67" s="487"/>
    </row>
    <row r="68" spans="1:11" s="265" customFormat="1" ht="13.8" thickBot="1">
      <c r="A68" s="248"/>
      <c r="B68" s="249"/>
      <c r="C68" s="249"/>
      <c r="D68" s="455" t="str">
        <f>CONCATENATE(B50," ",D50," - SKUPAJ:")</f>
        <v>III. VOZIŠČNE KONSTRUKCIJE - SKUPAJ:</v>
      </c>
      <c r="E68" s="455"/>
      <c r="F68" s="456"/>
      <c r="G68" s="457"/>
      <c r="H68" s="458">
        <f>SUM(H56:H66)</f>
        <v>0</v>
      </c>
      <c r="I68" s="487"/>
      <c r="J68" s="487"/>
      <c r="K68" s="487"/>
    </row>
    <row r="69" spans="1:11" s="265" customFormat="1">
      <c r="A69" s="250"/>
      <c r="B69" s="251"/>
      <c r="C69" s="251"/>
      <c r="D69" s="459"/>
      <c r="E69" s="459"/>
      <c r="F69" s="460"/>
      <c r="G69" s="461"/>
      <c r="H69" s="461"/>
      <c r="I69" s="487"/>
      <c r="J69" s="487"/>
      <c r="K69" s="487"/>
    </row>
    <row r="70" spans="1:11" s="265" customFormat="1" ht="16.2" thickBot="1">
      <c r="A70" s="252"/>
      <c r="B70" s="253" t="s">
        <v>131</v>
      </c>
      <c r="C70" s="253"/>
      <c r="D70" s="443" t="s">
        <v>113</v>
      </c>
      <c r="E70" s="463"/>
      <c r="F70" s="464"/>
      <c r="G70" s="446"/>
      <c r="H70" s="446"/>
      <c r="I70" s="487"/>
      <c r="J70" s="487"/>
      <c r="K70" s="487"/>
    </row>
    <row r="71" spans="1:11" s="265" customFormat="1" ht="15.6">
      <c r="A71" s="256"/>
      <c r="B71" s="257"/>
      <c r="C71" s="257"/>
      <c r="D71" s="547"/>
      <c r="E71" s="548"/>
      <c r="F71" s="549"/>
      <c r="G71" s="550"/>
      <c r="H71" s="550"/>
      <c r="I71" s="487"/>
      <c r="J71" s="487"/>
      <c r="K71" s="487"/>
    </row>
    <row r="72" spans="1:11" s="265" customFormat="1" ht="15.6">
      <c r="A72" s="256"/>
      <c r="B72" s="257"/>
      <c r="C72" s="466" t="s">
        <v>221</v>
      </c>
      <c r="D72" s="448" t="s">
        <v>222</v>
      </c>
      <c r="E72" s="548"/>
      <c r="F72" s="549"/>
      <c r="G72" s="550"/>
      <c r="H72" s="550"/>
      <c r="I72" s="487"/>
      <c r="J72" s="487"/>
      <c r="K72" s="487"/>
    </row>
    <row r="73" spans="1:11" s="265" customFormat="1" ht="11.4">
      <c r="A73" s="242"/>
      <c r="B73" s="240"/>
      <c r="C73" s="240"/>
      <c r="D73" s="139" t="s">
        <v>41</v>
      </c>
      <c r="E73" s="449"/>
      <c r="F73" s="450"/>
      <c r="G73" s="553"/>
      <c r="H73" s="470"/>
      <c r="I73" s="487"/>
      <c r="J73" s="487"/>
      <c r="K73" s="487"/>
    </row>
    <row r="74" spans="1:11" s="265" customFormat="1" ht="45.6">
      <c r="A74" s="242" t="s">
        <v>131</v>
      </c>
      <c r="B74" s="192">
        <f>COUNT($A$72:B73)+1</f>
        <v>1</v>
      </c>
      <c r="C74" s="266" t="s">
        <v>363</v>
      </c>
      <c r="D74" s="139" t="s">
        <v>463</v>
      </c>
      <c r="E74" s="234" t="s">
        <v>112</v>
      </c>
      <c r="F74" s="452">
        <v>497</v>
      </c>
      <c r="G74" s="538"/>
      <c r="H74" s="453">
        <f>ROUND(F74*G74,2)</f>
        <v>0</v>
      </c>
      <c r="I74" s="487"/>
      <c r="J74" s="487"/>
      <c r="K74" s="487"/>
    </row>
    <row r="75" spans="1:11" s="265" customFormat="1" ht="11.4">
      <c r="A75" s="263"/>
      <c r="B75" s="240"/>
      <c r="C75" s="269"/>
      <c r="D75" s="139"/>
      <c r="E75" s="585"/>
      <c r="F75" s="452"/>
      <c r="G75" s="566"/>
      <c r="H75" s="453"/>
      <c r="I75" s="487"/>
      <c r="J75" s="487"/>
      <c r="K75" s="487"/>
    </row>
    <row r="76" spans="1:11" s="265" customFormat="1" ht="57">
      <c r="A76" s="242" t="s">
        <v>131</v>
      </c>
      <c r="B76" s="192">
        <f>COUNT($A$72:B75)+1</f>
        <v>2</v>
      </c>
      <c r="C76" s="266" t="s">
        <v>223</v>
      </c>
      <c r="D76" s="139" t="s">
        <v>464</v>
      </c>
      <c r="E76" s="234" t="s">
        <v>2</v>
      </c>
      <c r="F76" s="452">
        <v>10</v>
      </c>
      <c r="G76" s="538"/>
      <c r="H76" s="453">
        <f>ROUND(F76*G76,2)</f>
        <v>0</v>
      </c>
      <c r="I76" s="487"/>
      <c r="J76" s="487"/>
      <c r="K76" s="487"/>
    </row>
    <row r="77" spans="1:11" s="265" customFormat="1" ht="11.4">
      <c r="A77" s="263"/>
      <c r="B77" s="240"/>
      <c r="C77" s="269"/>
      <c r="D77" s="139"/>
      <c r="E77" s="585"/>
      <c r="F77" s="452"/>
      <c r="G77" s="553"/>
      <c r="H77" s="470"/>
      <c r="I77" s="487"/>
      <c r="J77" s="487"/>
      <c r="K77" s="487"/>
    </row>
    <row r="78" spans="1:11" s="265" customFormat="1" ht="22.8">
      <c r="A78" s="242" t="s">
        <v>131</v>
      </c>
      <c r="B78" s="192">
        <f>COUNT($A$72:B77)+1</f>
        <v>3</v>
      </c>
      <c r="C78" s="266" t="s">
        <v>465</v>
      </c>
      <c r="D78" s="139" t="s">
        <v>466</v>
      </c>
      <c r="E78" s="234" t="s">
        <v>112</v>
      </c>
      <c r="F78" s="452">
        <v>501</v>
      </c>
      <c r="G78" s="538"/>
      <c r="H78" s="453">
        <f>ROUND(F78*G78,2)</f>
        <v>0</v>
      </c>
      <c r="I78" s="487"/>
      <c r="J78" s="487"/>
      <c r="K78" s="487"/>
    </row>
    <row r="79" spans="1:11" s="265" customFormat="1" ht="11.4">
      <c r="A79" s="242"/>
      <c r="B79" s="192"/>
      <c r="C79" s="266"/>
      <c r="D79" s="139"/>
      <c r="E79" s="234"/>
      <c r="F79" s="452"/>
      <c r="G79" s="470"/>
      <c r="H79" s="470"/>
      <c r="I79" s="487"/>
      <c r="J79" s="487"/>
      <c r="K79" s="487"/>
    </row>
    <row r="80" spans="1:11" s="265" customFormat="1" ht="45.6">
      <c r="A80" s="242" t="s">
        <v>131</v>
      </c>
      <c r="B80" s="192">
        <f>COUNT($A$72:B79)+1</f>
        <v>4</v>
      </c>
      <c r="C80" s="266" t="s">
        <v>467</v>
      </c>
      <c r="D80" s="139" t="s">
        <v>468</v>
      </c>
      <c r="E80" s="234" t="s">
        <v>112</v>
      </c>
      <c r="F80" s="452">
        <v>334</v>
      </c>
      <c r="G80" s="538"/>
      <c r="H80" s="453">
        <f>ROUND(F80*G80,2)</f>
        <v>0</v>
      </c>
      <c r="I80" s="487"/>
      <c r="J80" s="487"/>
      <c r="K80" s="487"/>
    </row>
    <row r="81" spans="1:11" s="265" customFormat="1" ht="11.4">
      <c r="A81" s="242"/>
      <c r="B81" s="264"/>
      <c r="C81" s="264"/>
      <c r="D81" s="554"/>
      <c r="E81" s="449"/>
      <c r="F81" s="451"/>
      <c r="G81" s="553"/>
      <c r="H81" s="470"/>
      <c r="I81" s="487"/>
      <c r="J81" s="487"/>
      <c r="K81" s="487"/>
    </row>
    <row r="82" spans="1:11" s="265" customFormat="1" ht="13.8" thickBot="1">
      <c r="A82" s="248"/>
      <c r="B82" s="249"/>
      <c r="C82" s="249"/>
      <c r="D82" s="455" t="str">
        <f>CONCATENATE(B70," ",D70," - SKUPAJ:")</f>
        <v>VI. PROMETNA OPREMA  - SKUPAJ:</v>
      </c>
      <c r="E82" s="455"/>
      <c r="F82" s="456"/>
      <c r="G82" s="457"/>
      <c r="H82" s="458">
        <f>SUM(H74:H80)</f>
        <v>0</v>
      </c>
      <c r="I82" s="487"/>
      <c r="J82" s="487"/>
      <c r="K82" s="487"/>
    </row>
    <row r="83" spans="1:11" s="265" customFormat="1">
      <c r="A83" s="250"/>
      <c r="B83" s="251"/>
      <c r="C83" s="251"/>
      <c r="D83" s="534"/>
      <c r="E83" s="534"/>
      <c r="F83" s="535"/>
      <c r="G83" s="484"/>
      <c r="H83" s="485"/>
      <c r="I83" s="487"/>
      <c r="J83" s="487"/>
      <c r="K83" s="487"/>
    </row>
    <row r="84" spans="1:11" s="265" customFormat="1" ht="16.2" thickBot="1">
      <c r="A84" s="252"/>
      <c r="B84" s="253" t="s">
        <v>225</v>
      </c>
      <c r="C84" s="253"/>
      <c r="D84" s="443" t="s">
        <v>226</v>
      </c>
      <c r="E84" s="463"/>
      <c r="F84" s="464"/>
      <c r="G84" s="446"/>
      <c r="H84" s="447"/>
      <c r="I84" s="487"/>
      <c r="J84" s="487"/>
      <c r="K84" s="487"/>
    </row>
    <row r="85" spans="1:11" s="265" customFormat="1" ht="15.6">
      <c r="A85" s="256"/>
      <c r="B85" s="257"/>
      <c r="C85" s="257"/>
      <c r="D85" s="547"/>
      <c r="E85" s="548"/>
      <c r="F85" s="549"/>
      <c r="G85" s="550"/>
      <c r="H85" s="550"/>
      <c r="I85" s="487"/>
      <c r="J85" s="487"/>
      <c r="K85" s="487"/>
    </row>
    <row r="86" spans="1:11" s="265" customFormat="1" ht="12">
      <c r="A86" s="263"/>
      <c r="B86" s="240"/>
      <c r="C86" s="466" t="s">
        <v>469</v>
      </c>
      <c r="D86" s="448" t="s">
        <v>470</v>
      </c>
      <c r="E86" s="449"/>
      <c r="F86" s="450"/>
      <c r="G86" s="553"/>
      <c r="H86" s="470"/>
      <c r="I86" s="487"/>
      <c r="J86" s="487"/>
      <c r="K86" s="487"/>
    </row>
    <row r="87" spans="1:11" s="265" customFormat="1" ht="11.4">
      <c r="A87" s="263"/>
      <c r="B87" s="240"/>
      <c r="C87" s="240"/>
      <c r="D87" s="139"/>
      <c r="E87" s="449"/>
      <c r="F87" s="450"/>
      <c r="G87" s="553"/>
      <c r="H87" s="470"/>
      <c r="I87" s="487"/>
      <c r="J87" s="487"/>
      <c r="K87" s="487"/>
    </row>
    <row r="88" spans="1:11" s="265" customFormat="1" ht="79.8">
      <c r="A88" s="241" t="str">
        <f>$B$84</f>
        <v>VII.</v>
      </c>
      <c r="B88" s="240">
        <f>COUNT($A$86:B87)+1</f>
        <v>1</v>
      </c>
      <c r="C88" s="266" t="s">
        <v>471</v>
      </c>
      <c r="D88" s="139" t="s">
        <v>472</v>
      </c>
      <c r="E88" s="234" t="s">
        <v>13</v>
      </c>
      <c r="F88" s="452">
        <v>3</v>
      </c>
      <c r="G88" s="538"/>
      <c r="H88" s="453">
        <f>ROUND(F88*G88,2)</f>
        <v>0</v>
      </c>
      <c r="I88" s="487"/>
      <c r="J88" s="487"/>
      <c r="K88" s="487"/>
    </row>
    <row r="89" spans="1:11" s="265" customFormat="1" ht="11.4">
      <c r="A89" s="241"/>
      <c r="B89" s="240"/>
      <c r="C89" s="191"/>
      <c r="D89" s="139"/>
      <c r="E89" s="469"/>
      <c r="F89" s="450"/>
      <c r="G89" s="470"/>
      <c r="H89" s="470"/>
      <c r="I89" s="487"/>
      <c r="J89" s="487"/>
      <c r="K89" s="487"/>
    </row>
    <row r="90" spans="1:11" s="265" customFormat="1" ht="34.200000000000003">
      <c r="A90" s="241" t="str">
        <f>$B$84</f>
        <v>VII.</v>
      </c>
      <c r="B90" s="240">
        <f>COUNT($A$86:B89)+1</f>
        <v>2</v>
      </c>
      <c r="C90" s="191" t="s">
        <v>473</v>
      </c>
      <c r="D90" s="139" t="s">
        <v>474</v>
      </c>
      <c r="E90" s="234" t="s">
        <v>13</v>
      </c>
      <c r="F90" s="452">
        <v>3</v>
      </c>
      <c r="G90" s="538"/>
      <c r="H90" s="453">
        <f>ROUND(F90*G90,2)</f>
        <v>0</v>
      </c>
      <c r="I90" s="487"/>
      <c r="J90" s="487"/>
      <c r="K90" s="487"/>
    </row>
    <row r="91" spans="1:11" s="265" customFormat="1">
      <c r="A91" s="242"/>
      <c r="B91" s="201"/>
      <c r="C91" s="191"/>
      <c r="D91" s="139"/>
      <c r="E91" s="234"/>
      <c r="F91" s="452"/>
      <c r="G91" s="470"/>
      <c r="H91" s="470"/>
      <c r="I91" s="487"/>
      <c r="J91" s="487"/>
      <c r="K91" s="487"/>
    </row>
    <row r="92" spans="1:11" s="265" customFormat="1" ht="11.4">
      <c r="A92" s="241" t="str">
        <f>$B$84</f>
        <v>VII.</v>
      </c>
      <c r="B92" s="240">
        <f>COUNT($A$86:B91)+1</f>
        <v>3</v>
      </c>
      <c r="C92" s="191" t="s">
        <v>475</v>
      </c>
      <c r="D92" s="139" t="s">
        <v>476</v>
      </c>
      <c r="E92" s="234" t="s">
        <v>13</v>
      </c>
      <c r="F92" s="452">
        <v>1</v>
      </c>
      <c r="G92" s="538"/>
      <c r="H92" s="453">
        <f>ROUND(F92*G92,2)</f>
        <v>0</v>
      </c>
      <c r="I92" s="487"/>
      <c r="J92" s="487"/>
      <c r="K92" s="487"/>
    </row>
    <row r="93" spans="1:11" s="265" customFormat="1">
      <c r="A93" s="242"/>
      <c r="B93" s="201"/>
      <c r="C93" s="191"/>
      <c r="D93" s="139"/>
      <c r="E93" s="234"/>
      <c r="F93" s="452"/>
      <c r="G93" s="470"/>
      <c r="H93" s="470"/>
      <c r="I93" s="487"/>
      <c r="J93" s="487"/>
      <c r="K93" s="487"/>
    </row>
    <row r="94" spans="1:11" s="265" customFormat="1" ht="11.4">
      <c r="A94" s="241" t="str">
        <f>$B$84</f>
        <v>VII.</v>
      </c>
      <c r="B94" s="240">
        <f>COUNT($A$86:B93)+1</f>
        <v>4</v>
      </c>
      <c r="C94" s="191" t="s">
        <v>477</v>
      </c>
      <c r="D94" s="139" t="s">
        <v>478</v>
      </c>
      <c r="E94" s="234" t="s">
        <v>13</v>
      </c>
      <c r="F94" s="452">
        <v>1</v>
      </c>
      <c r="G94" s="538"/>
      <c r="H94" s="453">
        <f>ROUND(F94*G94,2)</f>
        <v>0</v>
      </c>
      <c r="I94" s="487"/>
      <c r="J94" s="487"/>
      <c r="K94" s="487"/>
    </row>
    <row r="95" spans="1:11" s="265" customFormat="1">
      <c r="A95" s="242"/>
      <c r="B95" s="201"/>
      <c r="C95" s="191"/>
      <c r="D95" s="139"/>
      <c r="E95" s="234"/>
      <c r="F95" s="452"/>
      <c r="G95" s="470"/>
      <c r="H95" s="470"/>
      <c r="I95" s="487"/>
      <c r="J95" s="487"/>
      <c r="K95" s="487"/>
    </row>
    <row r="96" spans="1:11" s="265" customFormat="1" ht="11.4">
      <c r="A96" s="241" t="str">
        <f>$B$84</f>
        <v>VII.</v>
      </c>
      <c r="B96" s="240">
        <f>COUNT($A$86:B95)+1</f>
        <v>5</v>
      </c>
      <c r="C96" s="191" t="s">
        <v>479</v>
      </c>
      <c r="D96" s="139" t="s">
        <v>480</v>
      </c>
      <c r="E96" s="234" t="s">
        <v>13</v>
      </c>
      <c r="F96" s="452">
        <v>1</v>
      </c>
      <c r="G96" s="538"/>
      <c r="H96" s="453">
        <f>ROUND(F96*G96,2)</f>
        <v>0</v>
      </c>
      <c r="I96" s="487"/>
      <c r="J96" s="487"/>
      <c r="K96" s="487"/>
    </row>
    <row r="97" spans="1:11" s="265" customFormat="1">
      <c r="A97" s="242"/>
      <c r="B97" s="201"/>
      <c r="C97" s="191"/>
      <c r="D97" s="139"/>
      <c r="E97" s="469"/>
      <c r="F97" s="450"/>
      <c r="G97" s="470"/>
      <c r="H97" s="470"/>
      <c r="I97" s="487"/>
      <c r="J97" s="487"/>
      <c r="K97" s="487"/>
    </row>
    <row r="98" spans="1:11" s="265" customFormat="1" ht="11.4">
      <c r="A98" s="242"/>
      <c r="B98" s="191"/>
      <c r="C98" s="191"/>
      <c r="D98" s="472"/>
      <c r="E98" s="469"/>
      <c r="F98" s="450"/>
      <c r="G98" s="470"/>
      <c r="H98" s="470"/>
      <c r="I98" s="487"/>
      <c r="J98" s="487"/>
      <c r="K98" s="487"/>
    </row>
    <row r="99" spans="1:11" s="265" customFormat="1" ht="13.8" thickBot="1">
      <c r="A99" s="248"/>
      <c r="B99" s="249"/>
      <c r="C99" s="249"/>
      <c r="D99" s="455" t="str">
        <f>CONCATENATE(B84," ",D84," - SKUPAJ:")</f>
        <v>VII. TUJE STORITVE - SKUPAJ:</v>
      </c>
      <c r="E99" s="455"/>
      <c r="F99" s="456"/>
      <c r="G99" s="457"/>
      <c r="H99" s="458">
        <f>SUM(H88:H96)</f>
        <v>0</v>
      </c>
      <c r="I99" s="487"/>
      <c r="J99" s="487"/>
      <c r="K99" s="487"/>
    </row>
    <row r="100" spans="1:11" s="265" customFormat="1">
      <c r="A100" s="481"/>
      <c r="B100" s="482"/>
      <c r="C100" s="482"/>
      <c r="D100" s="483"/>
      <c r="E100" s="484"/>
      <c r="F100" s="485"/>
      <c r="G100" s="482"/>
      <c r="H100" s="486"/>
      <c r="I100" s="487"/>
      <c r="J100" s="487"/>
      <c r="K100" s="487"/>
    </row>
    <row r="101" spans="1:11" s="265" customFormat="1" ht="18" thickBot="1">
      <c r="A101" s="488" t="s">
        <v>106</v>
      </c>
      <c r="B101" s="489"/>
      <c r="C101" s="489"/>
      <c r="D101" s="490"/>
      <c r="E101" s="491"/>
      <c r="F101" s="492"/>
      <c r="G101" s="493"/>
      <c r="H101" s="493"/>
      <c r="I101" s="487"/>
      <c r="J101" s="487"/>
      <c r="K101" s="487"/>
    </row>
    <row r="102" spans="1:11" s="265" customFormat="1">
      <c r="A102" s="494"/>
      <c r="B102" s="495"/>
      <c r="C102" s="495"/>
      <c r="D102" s="496"/>
      <c r="E102" s="497"/>
      <c r="F102" s="498"/>
      <c r="G102" s="495"/>
      <c r="H102" s="495"/>
      <c r="I102" s="487"/>
      <c r="J102" s="487"/>
      <c r="K102" s="487"/>
    </row>
    <row r="103" spans="1:11" s="265" customFormat="1" ht="11.4">
      <c r="A103" s="429" t="s">
        <v>1</v>
      </c>
      <c r="B103" s="499"/>
      <c r="C103" s="499"/>
      <c r="D103" s="500"/>
      <c r="E103" s="501"/>
      <c r="F103" s="451"/>
      <c r="G103" s="499"/>
      <c r="H103" s="499"/>
      <c r="I103" s="487"/>
      <c r="J103" s="487"/>
      <c r="K103" s="487"/>
    </row>
    <row r="104" spans="1:11" s="265" customFormat="1">
      <c r="A104" s="502"/>
      <c r="B104" s="503"/>
      <c r="C104" s="503"/>
      <c r="D104" s="504"/>
      <c r="E104" s="505"/>
      <c r="F104" s="506"/>
      <c r="G104" s="507"/>
      <c r="H104" s="437" t="s">
        <v>41</v>
      </c>
      <c r="I104" s="487"/>
      <c r="J104" s="487"/>
      <c r="K104" s="487"/>
    </row>
    <row r="105" spans="1:11" s="265" customFormat="1">
      <c r="A105" s="508"/>
      <c r="B105" s="509"/>
      <c r="C105" s="509"/>
      <c r="D105" s="510"/>
      <c r="E105" s="476"/>
      <c r="F105" s="511"/>
      <c r="G105" s="512"/>
      <c r="H105" s="512"/>
      <c r="I105" s="487"/>
      <c r="J105" s="487"/>
      <c r="K105" s="487"/>
    </row>
    <row r="106" spans="1:11" s="265" customFormat="1">
      <c r="A106" s="513"/>
      <c r="B106" s="514" t="str">
        <f>B13</f>
        <v>I.</v>
      </c>
      <c r="C106" s="514"/>
      <c r="D106" s="515" t="str">
        <f>+D13</f>
        <v>PREDDELA</v>
      </c>
      <c r="E106" s="516"/>
      <c r="F106" s="517"/>
      <c r="G106" s="516"/>
      <c r="H106" s="518">
        <f>+H29</f>
        <v>0</v>
      </c>
      <c r="I106" s="487"/>
      <c r="J106" s="487"/>
      <c r="K106" s="487"/>
    </row>
    <row r="107" spans="1:11" s="265" customFormat="1">
      <c r="A107" s="481"/>
      <c r="B107" s="482"/>
      <c r="C107" s="482"/>
      <c r="D107" s="483"/>
      <c r="E107" s="484"/>
      <c r="F107" s="485"/>
      <c r="G107" s="482"/>
      <c r="H107" s="486"/>
      <c r="I107" s="487"/>
      <c r="J107" s="487"/>
      <c r="K107" s="487"/>
    </row>
    <row r="108" spans="1:11" s="265" customFormat="1">
      <c r="A108" s="513"/>
      <c r="B108" s="514" t="str">
        <f>B31</f>
        <v>II.</v>
      </c>
      <c r="C108" s="514"/>
      <c r="D108" s="515" t="str">
        <f>+D31</f>
        <v>ZEMELJSKA DELA IN TEMELJENJE</v>
      </c>
      <c r="E108" s="516"/>
      <c r="F108" s="517"/>
      <c r="G108" s="516"/>
      <c r="H108" s="518">
        <f>+H48</f>
        <v>0</v>
      </c>
      <c r="I108" s="487"/>
      <c r="J108" s="487"/>
      <c r="K108" s="487"/>
    </row>
    <row r="109" spans="1:11" s="265" customFormat="1">
      <c r="A109" s="513"/>
      <c r="B109" s="514"/>
      <c r="C109" s="514"/>
      <c r="D109" s="515"/>
      <c r="E109" s="516"/>
      <c r="F109" s="517"/>
      <c r="G109" s="516"/>
      <c r="H109" s="518"/>
      <c r="I109" s="487"/>
      <c r="J109" s="487"/>
      <c r="K109" s="487"/>
    </row>
    <row r="110" spans="1:11" s="265" customFormat="1">
      <c r="A110" s="513"/>
      <c r="B110" s="514" t="str">
        <f>B50</f>
        <v>III.</v>
      </c>
      <c r="C110" s="514"/>
      <c r="D110" s="515" t="str">
        <f>+D50</f>
        <v>VOZIŠČNE KONSTRUKCIJE</v>
      </c>
      <c r="E110" s="516"/>
      <c r="F110" s="517"/>
      <c r="G110" s="516"/>
      <c r="H110" s="518">
        <f>$H$68</f>
        <v>0</v>
      </c>
      <c r="I110" s="487"/>
      <c r="J110" s="487"/>
      <c r="K110" s="487"/>
    </row>
    <row r="111" spans="1:11" s="265" customFormat="1">
      <c r="A111" s="513"/>
      <c r="B111" s="514"/>
      <c r="C111" s="514"/>
      <c r="D111" s="515"/>
      <c r="E111" s="516"/>
      <c r="F111" s="517"/>
      <c r="G111" s="516"/>
      <c r="H111" s="518"/>
      <c r="I111" s="487"/>
      <c r="J111" s="487"/>
      <c r="K111" s="487"/>
    </row>
    <row r="112" spans="1:11" s="265" customFormat="1">
      <c r="A112" s="513"/>
      <c r="B112" s="514" t="str">
        <f>B70</f>
        <v>VI.</v>
      </c>
      <c r="C112" s="514"/>
      <c r="D112" s="555" t="str">
        <f>+D70</f>
        <v xml:space="preserve">PROMETNA OPREMA </v>
      </c>
      <c r="E112" s="516"/>
      <c r="F112" s="517"/>
      <c r="G112" s="516"/>
      <c r="H112" s="518">
        <f>$H$82</f>
        <v>0</v>
      </c>
      <c r="I112" s="487"/>
      <c r="J112" s="487"/>
      <c r="K112" s="487"/>
    </row>
    <row r="113" spans="1:11" s="265" customFormat="1">
      <c r="A113" s="513"/>
      <c r="B113" s="514"/>
      <c r="C113" s="514"/>
      <c r="D113" s="515"/>
      <c r="E113" s="516"/>
      <c r="F113" s="517"/>
      <c r="G113" s="516"/>
      <c r="H113" s="518"/>
      <c r="I113" s="487"/>
      <c r="J113" s="487"/>
      <c r="K113" s="487"/>
    </row>
    <row r="114" spans="1:11" s="265" customFormat="1">
      <c r="A114" s="513"/>
      <c r="B114" s="514" t="str">
        <f>B84</f>
        <v>VII.</v>
      </c>
      <c r="C114" s="514"/>
      <c r="D114" s="515" t="str">
        <f>+D84</f>
        <v>TUJE STORITVE</v>
      </c>
      <c r="E114" s="516"/>
      <c r="F114" s="517"/>
      <c r="G114" s="516"/>
      <c r="H114" s="518">
        <f>$H$99</f>
        <v>0</v>
      </c>
      <c r="I114" s="487"/>
      <c r="J114" s="487"/>
      <c r="K114" s="487"/>
    </row>
    <row r="115" spans="1:11" s="265" customFormat="1" ht="13.8" thickBot="1">
      <c r="A115" s="519"/>
      <c r="B115" s="520"/>
      <c r="C115" s="520"/>
      <c r="D115" s="520"/>
      <c r="E115" s="521"/>
      <c r="F115" s="522"/>
      <c r="G115" s="521"/>
      <c r="H115" s="523"/>
      <c r="I115" s="487"/>
      <c r="J115" s="487"/>
      <c r="K115" s="487"/>
    </row>
    <row r="116" spans="1:11" s="265" customFormat="1" ht="13.8" thickTop="1">
      <c r="A116" s="524"/>
      <c r="B116" s="525"/>
      <c r="C116" s="525"/>
      <c r="D116" s="526"/>
      <c r="E116" s="527"/>
      <c r="F116" s="528"/>
      <c r="G116" s="529"/>
      <c r="H116" s="530"/>
      <c r="I116" s="487"/>
      <c r="J116" s="487"/>
      <c r="K116" s="487"/>
    </row>
    <row r="117" spans="1:11" s="265" customFormat="1" ht="26.4">
      <c r="A117" s="531"/>
      <c r="B117" s="532"/>
      <c r="C117" s="532"/>
      <c r="D117" s="533" t="str">
        <f>CONCATENATE(A4," ",D4," - SKUPAJ:")</f>
        <v xml:space="preserve"> PODODSEK 1.5 - OBSTOJEČE CESTE - SKUPAJ:</v>
      </c>
      <c r="E117" s="534"/>
      <c r="F117" s="535"/>
      <c r="G117" s="484"/>
      <c r="H117" s="518">
        <f>SUM(H106:H114)</f>
        <v>0</v>
      </c>
      <c r="I117" s="487"/>
      <c r="J117" s="487"/>
      <c r="K117" s="487"/>
    </row>
    <row r="118" spans="1:11" s="265" customFormat="1" ht="12">
      <c r="B118" s="268"/>
      <c r="C118" s="268"/>
      <c r="D118" s="266"/>
      <c r="E118" s="383"/>
      <c r="F118" s="536"/>
      <c r="G118" s="268"/>
      <c r="H118" s="268"/>
      <c r="I118" s="487"/>
      <c r="J118" s="487"/>
      <c r="K118" s="487"/>
    </row>
    <row r="119" spans="1:11" s="265" customFormat="1" ht="12">
      <c r="B119" s="268"/>
      <c r="C119" s="268"/>
      <c r="D119" s="266"/>
      <c r="E119" s="383"/>
      <c r="F119" s="536"/>
      <c r="G119" s="268"/>
      <c r="H119" s="268"/>
      <c r="I119" s="487"/>
      <c r="J119" s="487"/>
      <c r="K119" s="487"/>
    </row>
    <row r="120" spans="1:11" s="265" customFormat="1" ht="12">
      <c r="B120" s="268"/>
      <c r="C120" s="268"/>
      <c r="D120" s="266"/>
      <c r="E120" s="383"/>
      <c r="F120" s="536"/>
      <c r="G120" s="268"/>
      <c r="H120" s="268"/>
      <c r="I120" s="487"/>
      <c r="J120" s="487"/>
      <c r="K120" s="487"/>
    </row>
    <row r="121" spans="1:11" s="265" customFormat="1" ht="12">
      <c r="B121" s="268"/>
      <c r="C121" s="268"/>
      <c r="D121" s="266"/>
      <c r="E121" s="383"/>
      <c r="F121" s="536"/>
      <c r="G121" s="268"/>
      <c r="H121" s="268"/>
      <c r="I121" s="487"/>
      <c r="J121" s="487"/>
      <c r="K121" s="487"/>
    </row>
    <row r="122" spans="1:11" s="265" customFormat="1" ht="12">
      <c r="B122" s="268"/>
      <c r="C122" s="268"/>
      <c r="D122" s="266"/>
      <c r="E122" s="383"/>
      <c r="F122" s="536"/>
      <c r="G122" s="268"/>
      <c r="H122" s="268"/>
      <c r="I122" s="487"/>
      <c r="J122" s="487"/>
      <c r="K122" s="487"/>
    </row>
    <row r="123" spans="1:11" s="265" customFormat="1" ht="12">
      <c r="B123" s="268"/>
      <c r="C123" s="268"/>
      <c r="D123" s="266"/>
      <c r="E123" s="383"/>
      <c r="F123" s="536"/>
      <c r="G123" s="268"/>
      <c r="H123" s="268"/>
      <c r="I123" s="487"/>
      <c r="J123" s="487"/>
      <c r="K123" s="487"/>
    </row>
    <row r="124" spans="1:11" s="265" customFormat="1" ht="12">
      <c r="B124" s="268"/>
      <c r="C124" s="268"/>
      <c r="D124" s="266"/>
      <c r="E124" s="383"/>
      <c r="F124" s="536"/>
      <c r="G124" s="268"/>
      <c r="H124" s="268"/>
      <c r="I124" s="487"/>
      <c r="J124" s="487"/>
      <c r="K124" s="487"/>
    </row>
    <row r="125" spans="1:11" s="265" customFormat="1" ht="12">
      <c r="B125" s="268"/>
      <c r="C125" s="268"/>
      <c r="D125" s="266"/>
      <c r="E125" s="383"/>
      <c r="F125" s="536"/>
      <c r="G125" s="268"/>
      <c r="H125" s="268"/>
      <c r="I125" s="487"/>
      <c r="J125" s="487"/>
      <c r="K125" s="487"/>
    </row>
    <row r="126" spans="1:11" s="265" customFormat="1" ht="12">
      <c r="B126" s="268"/>
      <c r="C126" s="268"/>
      <c r="D126" s="266"/>
      <c r="E126" s="383"/>
      <c r="F126" s="536"/>
      <c r="G126" s="268"/>
      <c r="H126" s="268"/>
      <c r="I126" s="487"/>
      <c r="J126" s="487"/>
      <c r="K126" s="487"/>
    </row>
    <row r="127" spans="1:11" s="265" customFormat="1" ht="12">
      <c r="B127" s="268"/>
      <c r="C127" s="268"/>
      <c r="D127" s="266"/>
      <c r="E127" s="383"/>
      <c r="F127" s="536"/>
      <c r="G127" s="268"/>
      <c r="H127" s="268"/>
      <c r="I127" s="487"/>
      <c r="J127" s="487"/>
      <c r="K127" s="487"/>
    </row>
    <row r="128" spans="1:11" s="265" customFormat="1" ht="12">
      <c r="B128" s="268"/>
      <c r="C128" s="268"/>
      <c r="D128" s="266"/>
      <c r="E128" s="383"/>
      <c r="F128" s="536"/>
      <c r="G128" s="268"/>
      <c r="H128" s="268"/>
      <c r="I128" s="487"/>
      <c r="J128" s="487"/>
      <c r="K128" s="487"/>
    </row>
    <row r="129" spans="2:11" s="265" customFormat="1" ht="12">
      <c r="B129" s="268"/>
      <c r="C129" s="268"/>
      <c r="D129" s="266"/>
      <c r="E129" s="383"/>
      <c r="F129" s="536"/>
      <c r="G129" s="268"/>
      <c r="H129" s="268"/>
      <c r="I129" s="487"/>
      <c r="J129" s="487"/>
      <c r="K129" s="487"/>
    </row>
    <row r="130" spans="2:11" s="265" customFormat="1" ht="12">
      <c r="B130" s="268"/>
      <c r="C130" s="268"/>
      <c r="D130" s="266"/>
      <c r="E130" s="383"/>
      <c r="F130" s="536"/>
      <c r="G130" s="268"/>
      <c r="H130" s="268"/>
      <c r="I130" s="487"/>
      <c r="J130" s="487"/>
      <c r="K130" s="487"/>
    </row>
    <row r="131" spans="2:11" s="265" customFormat="1" ht="12">
      <c r="B131" s="268"/>
      <c r="C131" s="268"/>
      <c r="D131" s="266"/>
      <c r="E131" s="383"/>
      <c r="F131" s="536"/>
      <c r="G131" s="268"/>
      <c r="H131" s="268"/>
      <c r="I131" s="487"/>
      <c r="J131" s="487"/>
      <c r="K131" s="487"/>
    </row>
    <row r="132" spans="2:11" s="265" customFormat="1" ht="12">
      <c r="B132" s="268"/>
      <c r="C132" s="268"/>
      <c r="D132" s="266"/>
      <c r="E132" s="383"/>
      <c r="F132" s="536"/>
      <c r="G132" s="268"/>
      <c r="H132" s="268"/>
      <c r="I132" s="487"/>
      <c r="J132" s="487"/>
      <c r="K132" s="487"/>
    </row>
    <row r="133" spans="2:11" s="265" customFormat="1" ht="12">
      <c r="B133" s="268"/>
      <c r="C133" s="268"/>
      <c r="D133" s="266"/>
      <c r="E133" s="383"/>
      <c r="F133" s="536"/>
      <c r="G133" s="268"/>
      <c r="H133" s="268"/>
      <c r="I133" s="487"/>
      <c r="J133" s="487"/>
      <c r="K133" s="487"/>
    </row>
    <row r="134" spans="2:11" s="265" customFormat="1" ht="12">
      <c r="B134" s="268"/>
      <c r="C134" s="268"/>
      <c r="D134" s="266"/>
      <c r="E134" s="383"/>
      <c r="F134" s="536"/>
      <c r="G134" s="268"/>
      <c r="H134" s="268"/>
      <c r="I134" s="487"/>
      <c r="J134" s="487"/>
      <c r="K134" s="487"/>
    </row>
    <row r="135" spans="2:11" s="265" customFormat="1" ht="12">
      <c r="B135" s="268"/>
      <c r="C135" s="268"/>
      <c r="D135" s="266"/>
      <c r="E135" s="383"/>
      <c r="F135" s="536"/>
      <c r="G135" s="268"/>
      <c r="H135" s="268"/>
      <c r="I135" s="487"/>
      <c r="J135" s="487"/>
      <c r="K135" s="487"/>
    </row>
    <row r="136" spans="2:11" s="265" customFormat="1" ht="12">
      <c r="B136" s="268"/>
      <c r="C136" s="268"/>
      <c r="D136" s="266"/>
      <c r="E136" s="383"/>
      <c r="F136" s="536"/>
      <c r="G136" s="268"/>
      <c r="H136" s="268"/>
      <c r="I136" s="487"/>
      <c r="J136" s="487"/>
      <c r="K136" s="487"/>
    </row>
    <row r="137" spans="2:11" s="265" customFormat="1" ht="12">
      <c r="B137" s="268"/>
      <c r="C137" s="268"/>
      <c r="D137" s="266"/>
      <c r="E137" s="383"/>
      <c r="F137" s="536"/>
      <c r="G137" s="268"/>
      <c r="H137" s="268"/>
      <c r="I137" s="487"/>
      <c r="J137" s="487"/>
      <c r="K137" s="487"/>
    </row>
    <row r="138" spans="2:11" s="265" customFormat="1" ht="12">
      <c r="B138" s="268"/>
      <c r="C138" s="268"/>
      <c r="D138" s="266"/>
      <c r="E138" s="383"/>
      <c r="F138" s="536"/>
      <c r="G138" s="268"/>
      <c r="H138" s="268"/>
      <c r="I138" s="487"/>
      <c r="J138" s="487"/>
      <c r="K138" s="487"/>
    </row>
    <row r="139" spans="2:11" s="265" customFormat="1" ht="12">
      <c r="B139" s="268"/>
      <c r="C139" s="268"/>
      <c r="D139" s="266"/>
      <c r="E139" s="383"/>
      <c r="F139" s="536"/>
      <c r="G139" s="268"/>
      <c r="H139" s="268"/>
      <c r="I139" s="487"/>
      <c r="J139" s="487"/>
      <c r="K139" s="487"/>
    </row>
    <row r="140" spans="2:11" s="265" customFormat="1" ht="12">
      <c r="B140" s="268"/>
      <c r="C140" s="268"/>
      <c r="D140" s="266"/>
      <c r="E140" s="383"/>
      <c r="F140" s="536"/>
      <c r="G140" s="268"/>
      <c r="H140" s="268"/>
      <c r="I140" s="487"/>
      <c r="J140" s="487"/>
      <c r="K140" s="487"/>
    </row>
    <row r="141" spans="2:11" s="265" customFormat="1" ht="12">
      <c r="B141" s="268"/>
      <c r="C141" s="268"/>
      <c r="D141" s="266"/>
      <c r="E141" s="383"/>
      <c r="F141" s="536"/>
      <c r="G141" s="268"/>
      <c r="H141" s="268"/>
      <c r="I141" s="487"/>
      <c r="J141" s="487"/>
      <c r="K141" s="487"/>
    </row>
    <row r="142" spans="2:11" s="265" customFormat="1" ht="12">
      <c r="B142" s="268"/>
      <c r="C142" s="268"/>
      <c r="D142" s="266"/>
      <c r="E142" s="383"/>
      <c r="F142" s="536"/>
      <c r="G142" s="268"/>
      <c r="H142" s="268"/>
      <c r="I142" s="487"/>
      <c r="J142" s="487"/>
      <c r="K142" s="487"/>
    </row>
    <row r="143" spans="2:11" s="265" customFormat="1" ht="12">
      <c r="B143" s="268"/>
      <c r="C143" s="268"/>
      <c r="D143" s="266"/>
      <c r="E143" s="383"/>
      <c r="F143" s="536"/>
      <c r="G143" s="268"/>
      <c r="H143" s="268"/>
      <c r="I143" s="487"/>
      <c r="J143" s="487"/>
      <c r="K143" s="487"/>
    </row>
    <row r="144" spans="2:11" s="265" customFormat="1" ht="12">
      <c r="B144" s="268"/>
      <c r="C144" s="268"/>
      <c r="D144" s="266"/>
      <c r="E144" s="383"/>
      <c r="F144" s="536"/>
      <c r="G144" s="268"/>
      <c r="H144" s="268"/>
      <c r="I144" s="487"/>
      <c r="J144" s="487"/>
      <c r="K144" s="487"/>
    </row>
    <row r="145" spans="1:11" s="265" customFormat="1" ht="12">
      <c r="B145" s="268"/>
      <c r="C145" s="268"/>
      <c r="D145" s="266"/>
      <c r="E145" s="383"/>
      <c r="F145" s="536"/>
      <c r="G145" s="268"/>
      <c r="H145" s="268"/>
      <c r="I145" s="487"/>
      <c r="J145" s="487"/>
      <c r="K145" s="487"/>
    </row>
    <row r="146" spans="1:11" s="265" customFormat="1" ht="12">
      <c r="B146" s="268"/>
      <c r="C146" s="268"/>
      <c r="D146" s="266"/>
      <c r="E146" s="383"/>
      <c r="F146" s="536"/>
      <c r="G146" s="268"/>
      <c r="H146" s="268"/>
      <c r="I146" s="487"/>
      <c r="J146" s="487"/>
      <c r="K146" s="487"/>
    </row>
    <row r="147" spans="1:11" s="265" customFormat="1" ht="12">
      <c r="B147" s="268"/>
      <c r="C147" s="268"/>
      <c r="D147" s="266"/>
      <c r="E147" s="383"/>
      <c r="F147" s="536"/>
      <c r="G147" s="268"/>
      <c r="H147" s="268"/>
      <c r="I147" s="487"/>
      <c r="J147" s="487"/>
      <c r="K147" s="487"/>
    </row>
    <row r="148" spans="1:11" s="265" customFormat="1" ht="12">
      <c r="B148" s="268"/>
      <c r="C148" s="268"/>
      <c r="D148" s="266"/>
      <c r="E148" s="383"/>
      <c r="F148" s="536"/>
      <c r="G148" s="268"/>
      <c r="H148" s="268"/>
      <c r="I148" s="487"/>
      <c r="J148" s="487"/>
      <c r="K148" s="487"/>
    </row>
    <row r="149" spans="1:11" s="265" customFormat="1" ht="12">
      <c r="B149" s="268"/>
      <c r="C149" s="268"/>
      <c r="D149" s="266"/>
      <c r="E149" s="383"/>
      <c r="F149" s="536"/>
      <c r="G149" s="268"/>
      <c r="H149" s="268"/>
      <c r="I149" s="487"/>
      <c r="J149" s="487"/>
      <c r="K149" s="487"/>
    </row>
    <row r="150" spans="1:11" s="265" customFormat="1" ht="12">
      <c r="B150" s="268"/>
      <c r="C150" s="268"/>
      <c r="D150" s="266"/>
      <c r="E150" s="383"/>
      <c r="F150" s="536"/>
      <c r="G150" s="268"/>
      <c r="H150" s="268"/>
      <c r="I150" s="487"/>
      <c r="J150" s="487"/>
      <c r="K150" s="487"/>
    </row>
    <row r="151" spans="1:11" s="265" customFormat="1" ht="12">
      <c r="B151" s="268"/>
      <c r="C151" s="268"/>
      <c r="D151" s="266"/>
      <c r="E151" s="383"/>
      <c r="F151" s="536"/>
      <c r="G151" s="268"/>
      <c r="H151" s="268"/>
      <c r="I151" s="487"/>
      <c r="J151" s="487"/>
      <c r="K151" s="487"/>
    </row>
    <row r="152" spans="1:11" s="265" customFormat="1" ht="12">
      <c r="B152" s="268"/>
      <c r="C152" s="268"/>
      <c r="D152" s="266"/>
      <c r="E152" s="383"/>
      <c r="F152" s="536"/>
      <c r="G152" s="268"/>
      <c r="H152" s="268"/>
      <c r="I152" s="487"/>
      <c r="J152" s="487"/>
      <c r="K152" s="487"/>
    </row>
    <row r="153" spans="1:11" s="265" customFormat="1" ht="12">
      <c r="B153" s="268"/>
      <c r="C153" s="268"/>
      <c r="D153" s="266"/>
      <c r="E153" s="383"/>
      <c r="F153" s="536"/>
      <c r="G153" s="268"/>
      <c r="H153" s="268"/>
      <c r="I153" s="487"/>
      <c r="J153" s="487"/>
      <c r="K153" s="487"/>
    </row>
    <row r="154" spans="1:11" s="265" customFormat="1" ht="12">
      <c r="B154" s="268"/>
      <c r="C154" s="268"/>
      <c r="D154" s="266"/>
      <c r="E154" s="383"/>
      <c r="F154" s="536"/>
      <c r="G154" s="268"/>
      <c r="H154" s="268"/>
      <c r="I154" s="487"/>
      <c r="J154" s="487"/>
      <c r="K154" s="487"/>
    </row>
    <row r="155" spans="1:11" s="265" customFormat="1" ht="12">
      <c r="B155" s="268"/>
      <c r="C155" s="268"/>
      <c r="D155" s="266"/>
      <c r="E155" s="383"/>
      <c r="F155" s="536"/>
      <c r="G155" s="268"/>
      <c r="H155" s="268"/>
      <c r="I155" s="487"/>
      <c r="J155" s="487"/>
      <c r="K155" s="487"/>
    </row>
    <row r="156" spans="1:11" s="265" customFormat="1" ht="12">
      <c r="B156" s="268"/>
      <c r="C156" s="268"/>
      <c r="D156" s="266"/>
      <c r="E156" s="383"/>
      <c r="F156" s="536"/>
      <c r="G156" s="268"/>
      <c r="H156" s="268"/>
      <c r="I156" s="487"/>
      <c r="J156" s="487"/>
      <c r="K156" s="487"/>
    </row>
    <row r="157" spans="1:11" s="265" customFormat="1" ht="12">
      <c r="B157" s="268"/>
      <c r="C157" s="268"/>
      <c r="D157" s="266"/>
      <c r="E157" s="383"/>
      <c r="F157" s="536"/>
      <c r="G157" s="268"/>
      <c r="H157" s="268"/>
      <c r="I157" s="487"/>
      <c r="J157" s="487"/>
      <c r="K157" s="487"/>
    </row>
    <row r="158" spans="1:11">
      <c r="A158" s="265"/>
      <c r="B158" s="268"/>
      <c r="C158" s="268"/>
      <c r="D158" s="266"/>
      <c r="E158" s="383"/>
      <c r="F158" s="536"/>
      <c r="G158" s="268"/>
      <c r="H158" s="268"/>
      <c r="I158" s="487"/>
      <c r="J158" s="487"/>
      <c r="K158" s="487"/>
    </row>
  </sheetData>
  <sheetProtection algorithmName="SHA-512" hashValue="x++nbQEU35pOw0Ipfm01i58vR3TL+xFIGdgTQRUX3qdpYENstxD+t43CU7F5TVna55lJYSoX6NVcEI0sDf7R9g==" saltValue="eocdH8KafKjTMvdb/PvGDw==" spinCount="100000" sheet="1" objects="1" scenarios="1"/>
  <mergeCells count="1">
    <mergeCell ref="L6:L7"/>
  </mergeCells>
  <pageMargins left="0.98425196850393704" right="0.39370078740157483" top="0.98425196850393704" bottom="0.74803149606299213" header="0" footer="0.39370078740157483"/>
  <pageSetup paperSize="9" scale="98"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83" max="7" man="1"/>
  </rowBreaks>
  <ignoredErrors>
    <ignoredError sqref="C54 C60 C64"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M201"/>
  <sheetViews>
    <sheetView view="pageBreakPreview" zoomScaleNormal="100" zoomScaleSheetLayoutView="100" workbookViewId="0">
      <selection activeCell="G16" sqref="G16"/>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9.7773437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872</v>
      </c>
      <c r="F3" s="412"/>
      <c r="G3" s="260"/>
      <c r="H3" s="260"/>
      <c r="I3" s="413"/>
      <c r="J3" s="413"/>
      <c r="K3" s="413"/>
      <c r="M3" s="260"/>
    </row>
    <row r="4" spans="1:13" s="387" customFormat="1" ht="17.399999999999999">
      <c r="A4" s="261"/>
      <c r="B4" s="262"/>
      <c r="C4" s="262"/>
      <c r="D4" s="243" t="s">
        <v>864</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c r="D7" s="426"/>
      <c r="E7" s="427"/>
      <c r="F7" s="428"/>
      <c r="G7" s="268"/>
      <c r="H7" s="268"/>
      <c r="L7" s="642"/>
      <c r="M7" s="424"/>
    </row>
    <row r="8" spans="1:13">
      <c r="D8" s="429" t="s">
        <v>0</v>
      </c>
      <c r="E8" s="427"/>
      <c r="F8" s="428"/>
      <c r="G8" s="268"/>
      <c r="H8" s="268"/>
      <c r="L8" s="614"/>
      <c r="M8" s="424"/>
    </row>
    <row r="9" spans="1:13" ht="12.75" customHeight="1">
      <c r="B9" s="268"/>
      <c r="C9" s="268"/>
      <c r="D9" s="431"/>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107</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12">
      <c r="A15" s="244"/>
      <c r="B15" s="245"/>
      <c r="C15" s="466" t="s">
        <v>168</v>
      </c>
      <c r="D15" s="448" t="s">
        <v>169</v>
      </c>
      <c r="E15" s="449"/>
      <c r="F15" s="450"/>
      <c r="G15" s="451"/>
      <c r="H15" s="450"/>
      <c r="I15" s="438"/>
      <c r="J15" s="438"/>
      <c r="K15" s="438"/>
      <c r="L15" s="438"/>
      <c r="M15" s="438"/>
    </row>
    <row r="16" spans="1:13" s="265" customFormat="1" ht="12">
      <c r="A16" s="244"/>
      <c r="B16" s="245"/>
      <c r="C16" s="245"/>
      <c r="D16" s="448"/>
      <c r="E16" s="449"/>
      <c r="F16" s="450"/>
      <c r="G16" s="451"/>
      <c r="H16" s="450"/>
      <c r="I16" s="438"/>
      <c r="J16" s="438"/>
      <c r="K16" s="438"/>
      <c r="L16" s="438"/>
      <c r="M16" s="438"/>
    </row>
    <row r="17" spans="1:13" s="265" customFormat="1" ht="22.8">
      <c r="A17" s="241" t="str">
        <f>$B$13</f>
        <v>I.</v>
      </c>
      <c r="B17" s="240">
        <f>1</f>
        <v>1</v>
      </c>
      <c r="C17" s="269" t="s">
        <v>481</v>
      </c>
      <c r="D17" s="139" t="s">
        <v>483</v>
      </c>
      <c r="E17" s="234" t="s">
        <v>13</v>
      </c>
      <c r="F17" s="452">
        <v>1</v>
      </c>
      <c r="G17" s="538"/>
      <c r="H17" s="453">
        <f>ROUND(F17*G17,2)</f>
        <v>0</v>
      </c>
      <c r="I17" s="438"/>
      <c r="J17" s="438"/>
      <c r="K17" s="438"/>
      <c r="L17" s="438"/>
      <c r="M17" s="438"/>
    </row>
    <row r="18" spans="1:13" s="265" customFormat="1" ht="12">
      <c r="A18" s="241"/>
      <c r="B18" s="240"/>
      <c r="C18" s="269"/>
      <c r="D18" s="139"/>
      <c r="E18" s="234"/>
      <c r="F18" s="452"/>
      <c r="G18" s="453"/>
      <c r="H18" s="453"/>
      <c r="I18" s="438"/>
      <c r="J18" s="438"/>
      <c r="K18" s="438"/>
      <c r="L18" s="438"/>
      <c r="M18" s="438"/>
    </row>
    <row r="19" spans="1:13" s="265" customFormat="1" ht="45.6">
      <c r="A19" s="241" t="str">
        <f>$B$13</f>
        <v>I.</v>
      </c>
      <c r="B19" s="240">
        <f>COUNT($A$15:B17)+1</f>
        <v>2</v>
      </c>
      <c r="C19" s="269" t="s">
        <v>482</v>
      </c>
      <c r="D19" s="139" t="s">
        <v>484</v>
      </c>
      <c r="E19" s="234" t="s">
        <v>13</v>
      </c>
      <c r="F19" s="452">
        <v>1</v>
      </c>
      <c r="G19" s="538"/>
      <c r="H19" s="453">
        <f>ROUND(F19*G19,2)</f>
        <v>0</v>
      </c>
      <c r="I19" s="438"/>
      <c r="J19" s="438"/>
      <c r="K19" s="438"/>
      <c r="L19" s="438"/>
      <c r="M19" s="438"/>
    </row>
    <row r="20" spans="1:13" s="265" customFormat="1" ht="12">
      <c r="A20" s="241"/>
      <c r="B20" s="240"/>
      <c r="C20" s="269"/>
      <c r="D20" s="139"/>
      <c r="E20" s="234"/>
      <c r="F20" s="452"/>
      <c r="G20" s="470"/>
      <c r="H20" s="470"/>
      <c r="I20" s="438"/>
      <c r="J20" s="438"/>
      <c r="K20" s="438"/>
      <c r="L20" s="438"/>
      <c r="M20" s="438"/>
    </row>
    <row r="21" spans="1:13" s="265" customFormat="1" ht="12">
      <c r="A21" s="241"/>
      <c r="B21" s="240"/>
      <c r="C21" s="466" t="s">
        <v>172</v>
      </c>
      <c r="D21" s="448" t="s">
        <v>173</v>
      </c>
      <c r="E21" s="234"/>
      <c r="F21" s="452"/>
      <c r="G21" s="470"/>
      <c r="H21" s="470"/>
      <c r="I21" s="438"/>
      <c r="J21" s="438"/>
      <c r="K21" s="438"/>
      <c r="L21" s="438"/>
      <c r="M21" s="438"/>
    </row>
    <row r="22" spans="1:13" s="265" customFormat="1" ht="12">
      <c r="A22" s="241"/>
      <c r="B22" s="240"/>
      <c r="C22" s="269"/>
      <c r="D22" s="139"/>
      <c r="E22" s="234"/>
      <c r="F22" s="452"/>
      <c r="G22" s="470"/>
      <c r="H22" s="470"/>
      <c r="I22" s="438"/>
      <c r="J22" s="438"/>
      <c r="K22" s="438"/>
      <c r="L22" s="438"/>
      <c r="M22" s="438"/>
    </row>
    <row r="23" spans="1:13" s="265" customFormat="1" ht="45.6">
      <c r="A23" s="241" t="str">
        <f>$B$13</f>
        <v>I.</v>
      </c>
      <c r="B23" s="240">
        <f>COUNT($A$15:B21)+1</f>
        <v>3</v>
      </c>
      <c r="C23" s="651" t="s">
        <v>486</v>
      </c>
      <c r="D23" s="139" t="s">
        <v>485</v>
      </c>
      <c r="E23" s="234" t="s">
        <v>2</v>
      </c>
      <c r="F23" s="452">
        <v>580</v>
      </c>
      <c r="G23" s="538"/>
      <c r="H23" s="453">
        <f>ROUND(F23*G23,2)</f>
        <v>0</v>
      </c>
      <c r="I23" s="438"/>
      <c r="J23" s="438"/>
      <c r="K23" s="438"/>
      <c r="L23" s="438"/>
      <c r="M23" s="438"/>
    </row>
    <row r="24" spans="1:13" s="265" customFormat="1">
      <c r="A24" s="242"/>
      <c r="B24" s="240"/>
      <c r="C24" s="652"/>
      <c r="D24" s="139"/>
      <c r="E24" s="653"/>
      <c r="F24" s="654"/>
      <c r="G24" s="470"/>
      <c r="H24" s="470"/>
      <c r="I24" s="438"/>
      <c r="J24" s="438"/>
      <c r="K24" s="438"/>
      <c r="L24" s="438"/>
      <c r="M24" s="438"/>
    </row>
    <row r="25" spans="1:13" s="265" customFormat="1" ht="45.6">
      <c r="A25" s="241" t="str">
        <f>$B$13</f>
        <v>I.</v>
      </c>
      <c r="B25" s="240">
        <f>COUNT($A$15:B23)+1</f>
        <v>4</v>
      </c>
      <c r="C25" s="651" t="s">
        <v>230</v>
      </c>
      <c r="D25" s="139" t="s">
        <v>803</v>
      </c>
      <c r="E25" s="234" t="s">
        <v>13</v>
      </c>
      <c r="F25" s="452">
        <v>22</v>
      </c>
      <c r="G25" s="538"/>
      <c r="H25" s="453">
        <f>ROUND(F25*G25,2)</f>
        <v>0</v>
      </c>
      <c r="I25" s="438"/>
      <c r="J25" s="438"/>
      <c r="K25" s="438"/>
      <c r="L25" s="438"/>
      <c r="M25" s="438"/>
    </row>
    <row r="26" spans="1:13" s="265" customFormat="1">
      <c r="A26" s="242"/>
      <c r="B26" s="240"/>
      <c r="C26" s="652"/>
      <c r="D26" s="139"/>
      <c r="E26" s="653"/>
      <c r="F26" s="654"/>
      <c r="G26" s="470"/>
      <c r="H26" s="470"/>
      <c r="I26" s="438"/>
      <c r="J26" s="438"/>
      <c r="K26" s="438"/>
      <c r="L26" s="438"/>
      <c r="M26" s="438"/>
    </row>
    <row r="27" spans="1:13" s="265" customFormat="1" ht="45.6">
      <c r="A27" s="241" t="str">
        <f>$B$13</f>
        <v>I.</v>
      </c>
      <c r="B27" s="240">
        <f>COUNT($A$15:B25)+1</f>
        <v>5</v>
      </c>
      <c r="C27" s="651" t="s">
        <v>487</v>
      </c>
      <c r="D27" s="139" t="s">
        <v>802</v>
      </c>
      <c r="E27" s="234" t="s">
        <v>13</v>
      </c>
      <c r="F27" s="452">
        <v>26</v>
      </c>
      <c r="G27" s="538"/>
      <c r="H27" s="453">
        <f>ROUND(F27*G27,2)</f>
        <v>0</v>
      </c>
      <c r="I27" s="438"/>
      <c r="J27" s="438"/>
      <c r="K27" s="438"/>
      <c r="L27" s="438"/>
      <c r="M27" s="438"/>
    </row>
    <row r="28" spans="1:13" s="265" customFormat="1" ht="12">
      <c r="A28" s="246"/>
      <c r="B28" s="247"/>
      <c r="C28" s="247"/>
      <c r="D28" s="454"/>
      <c r="E28" s="234"/>
      <c r="F28" s="452"/>
      <c r="G28" s="453"/>
      <c r="H28" s="453"/>
      <c r="I28" s="438"/>
      <c r="J28" s="438"/>
      <c r="K28" s="438"/>
      <c r="L28" s="438"/>
      <c r="M28" s="438"/>
    </row>
    <row r="29" spans="1:13" s="265" customFormat="1" ht="13.8" thickBot="1">
      <c r="A29" s="248"/>
      <c r="B29" s="249"/>
      <c r="C29" s="249"/>
      <c r="D29" s="455" t="str">
        <f>CONCATENATE(B13," ",D13," - SKUPAJ:")</f>
        <v>I. PREDDELA - SKUPAJ:</v>
      </c>
      <c r="E29" s="455"/>
      <c r="F29" s="456"/>
      <c r="G29" s="457"/>
      <c r="H29" s="458">
        <f>SUM(H17:H27)</f>
        <v>0</v>
      </c>
      <c r="I29" s="438"/>
      <c r="J29" s="438"/>
      <c r="K29" s="438"/>
      <c r="L29" s="438"/>
      <c r="M29" s="438"/>
    </row>
    <row r="30" spans="1:13" s="265" customFormat="1">
      <c r="A30" s="250"/>
      <c r="B30" s="251"/>
      <c r="C30" s="251"/>
      <c r="D30" s="459"/>
      <c r="E30" s="459"/>
      <c r="F30" s="460"/>
      <c r="G30" s="461"/>
      <c r="H30" s="462"/>
      <c r="I30" s="438"/>
      <c r="J30" s="438"/>
      <c r="K30" s="438"/>
      <c r="L30" s="438"/>
      <c r="M30" s="438"/>
    </row>
    <row r="31" spans="1:13" s="265" customFormat="1" ht="31.8" thickBot="1">
      <c r="A31" s="252"/>
      <c r="B31" s="253" t="s">
        <v>104</v>
      </c>
      <c r="C31" s="253"/>
      <c r="D31" s="443" t="s">
        <v>176</v>
      </c>
      <c r="E31" s="463"/>
      <c r="F31" s="464"/>
      <c r="G31" s="446"/>
      <c r="H31" s="447"/>
      <c r="I31" s="438"/>
      <c r="J31" s="438"/>
      <c r="K31" s="438"/>
      <c r="L31" s="438"/>
      <c r="M31" s="438"/>
    </row>
    <row r="32" spans="1:13" s="265" customFormat="1">
      <c r="A32" s="254"/>
      <c r="B32" s="255"/>
      <c r="C32" s="255"/>
      <c r="D32" s="440"/>
      <c r="E32" s="461"/>
      <c r="F32" s="462"/>
      <c r="G32" s="267"/>
      <c r="H32" s="465"/>
      <c r="I32" s="438"/>
      <c r="J32" s="438"/>
      <c r="K32" s="438"/>
      <c r="L32" s="438"/>
      <c r="M32" s="438"/>
    </row>
    <row r="33" spans="1:13" s="432" customFormat="1">
      <c r="A33" s="254"/>
      <c r="B33" s="255"/>
      <c r="C33" s="466" t="s">
        <v>177</v>
      </c>
      <c r="D33" s="448" t="s">
        <v>178</v>
      </c>
      <c r="E33" s="461"/>
      <c r="F33" s="462"/>
      <c r="G33" s="267"/>
      <c r="H33" s="465"/>
      <c r="I33" s="438"/>
      <c r="J33" s="438"/>
      <c r="K33" s="438"/>
      <c r="L33" s="438"/>
      <c r="M33" s="467"/>
    </row>
    <row r="34" spans="1:13" s="265" customFormat="1">
      <c r="A34" s="254"/>
      <c r="B34" s="255"/>
      <c r="C34" s="255"/>
      <c r="D34" s="440"/>
      <c r="E34" s="461"/>
      <c r="F34" s="462"/>
      <c r="G34" s="267"/>
      <c r="H34" s="465"/>
      <c r="I34" s="438"/>
      <c r="J34" s="438"/>
      <c r="K34" s="438"/>
      <c r="L34" s="438"/>
      <c r="M34" s="438"/>
    </row>
    <row r="35" spans="1:13" s="432" customFormat="1" ht="34.200000000000003">
      <c r="A35" s="241" t="str">
        <f>$B$31</f>
        <v>II.</v>
      </c>
      <c r="B35" s="240">
        <f>COUNT(#REF!)+1</f>
        <v>1</v>
      </c>
      <c r="C35" s="191" t="s">
        <v>179</v>
      </c>
      <c r="D35" s="139" t="s">
        <v>490</v>
      </c>
      <c r="E35" s="234" t="s">
        <v>109</v>
      </c>
      <c r="F35" s="452">
        <v>92</v>
      </c>
      <c r="G35" s="538"/>
      <c r="H35" s="453">
        <f>ROUND(F35*G35,2)</f>
        <v>0</v>
      </c>
      <c r="I35" s="438"/>
      <c r="J35" s="438"/>
      <c r="K35" s="438"/>
      <c r="L35" s="438"/>
    </row>
    <row r="36" spans="1:13" s="265" customFormat="1">
      <c r="A36" s="241"/>
      <c r="B36" s="240"/>
      <c r="C36" s="655"/>
      <c r="D36" s="656"/>
      <c r="E36" s="657"/>
      <c r="F36" s="658"/>
      <c r="G36" s="470"/>
      <c r="H36" s="470"/>
      <c r="I36" s="438"/>
      <c r="J36" s="438"/>
      <c r="K36" s="438"/>
      <c r="L36" s="438"/>
      <c r="M36" s="438"/>
    </row>
    <row r="37" spans="1:13" s="432" customFormat="1" ht="22.8">
      <c r="A37" s="241" t="str">
        <f>$B$31</f>
        <v>II.</v>
      </c>
      <c r="B37" s="191">
        <f>COUNT($A$29:B36)+1</f>
        <v>2</v>
      </c>
      <c r="C37" s="191" t="s">
        <v>489</v>
      </c>
      <c r="D37" s="139" t="s">
        <v>804</v>
      </c>
      <c r="E37" s="234" t="s">
        <v>109</v>
      </c>
      <c r="F37" s="452">
        <v>368</v>
      </c>
      <c r="G37" s="538"/>
      <c r="H37" s="453">
        <f>ROUND(F37*G37,2)</f>
        <v>0</v>
      </c>
      <c r="I37" s="402"/>
      <c r="J37" s="402"/>
      <c r="K37" s="402"/>
      <c r="L37" s="471"/>
    </row>
    <row r="38" spans="1:13" s="265" customFormat="1">
      <c r="A38" s="242"/>
      <c r="B38" s="191"/>
      <c r="C38" s="191"/>
      <c r="D38" s="139"/>
      <c r="E38" s="234"/>
      <c r="F38" s="452"/>
      <c r="G38" s="470"/>
      <c r="H38" s="470"/>
      <c r="I38" s="402"/>
      <c r="J38" s="402"/>
      <c r="K38" s="402"/>
      <c r="L38" s="473"/>
      <c r="M38" s="438"/>
    </row>
    <row r="39" spans="1:13" s="432" customFormat="1">
      <c r="A39" s="254"/>
      <c r="B39" s="255"/>
      <c r="C39" s="466" t="s">
        <v>184</v>
      </c>
      <c r="D39" s="448" t="s">
        <v>185</v>
      </c>
      <c r="E39" s="439"/>
      <c r="F39" s="422"/>
      <c r="G39" s="267"/>
      <c r="H39" s="465"/>
      <c r="I39" s="402"/>
      <c r="J39" s="402"/>
      <c r="K39" s="402"/>
      <c r="L39" s="471"/>
    </row>
    <row r="40" spans="1:13" s="432" customFormat="1">
      <c r="A40" s="242"/>
      <c r="B40" s="191"/>
      <c r="C40" s="191"/>
      <c r="D40" s="139"/>
      <c r="E40" s="234"/>
      <c r="F40" s="452"/>
      <c r="G40" s="470"/>
      <c r="H40" s="470"/>
      <c r="I40" s="402"/>
      <c r="J40" s="402"/>
      <c r="K40" s="402"/>
      <c r="L40" s="471"/>
    </row>
    <row r="41" spans="1:13" s="432" customFormat="1" ht="22.8">
      <c r="A41" s="241" t="str">
        <f>$B$31</f>
        <v>II.</v>
      </c>
      <c r="B41" s="191">
        <f>COUNT($A$29:B40)+1</f>
        <v>3</v>
      </c>
      <c r="C41" s="191" t="s">
        <v>492</v>
      </c>
      <c r="D41" s="139" t="s">
        <v>491</v>
      </c>
      <c r="E41" s="234" t="s">
        <v>2</v>
      </c>
      <c r="F41" s="452">
        <v>167</v>
      </c>
      <c r="G41" s="538"/>
      <c r="H41" s="453">
        <f>ROUND(F41*G41,2)</f>
        <v>0</v>
      </c>
      <c r="I41" s="402"/>
      <c r="J41" s="402"/>
      <c r="K41" s="402"/>
      <c r="L41" s="471"/>
    </row>
    <row r="42" spans="1:13" s="432" customFormat="1">
      <c r="A42" s="242"/>
      <c r="B42" s="191"/>
      <c r="C42" s="191"/>
      <c r="D42" s="139"/>
      <c r="E42" s="234"/>
      <c r="F42" s="452"/>
      <c r="G42" s="470"/>
      <c r="H42" s="470"/>
      <c r="I42" s="402"/>
      <c r="J42" s="402"/>
      <c r="K42" s="402"/>
      <c r="L42" s="471"/>
    </row>
    <row r="43" spans="1:13" s="432" customFormat="1">
      <c r="A43" s="242"/>
      <c r="B43" s="191"/>
      <c r="C43" s="466" t="s">
        <v>495</v>
      </c>
      <c r="D43" s="466" t="s">
        <v>496</v>
      </c>
      <c r="E43" s="234"/>
      <c r="F43" s="452"/>
      <c r="G43" s="470"/>
      <c r="H43" s="470"/>
      <c r="I43" s="402"/>
      <c r="J43" s="402"/>
      <c r="K43" s="402"/>
      <c r="L43" s="471"/>
    </row>
    <row r="44" spans="1:13" s="432" customFormat="1">
      <c r="A44" s="242"/>
      <c r="B44" s="191"/>
      <c r="C44" s="655"/>
      <c r="D44" s="659"/>
      <c r="E44" s="234"/>
      <c r="F44" s="452"/>
      <c r="G44" s="470"/>
      <c r="H44" s="470"/>
      <c r="I44" s="402"/>
      <c r="J44" s="402"/>
      <c r="K44" s="402"/>
      <c r="L44" s="471"/>
    </row>
    <row r="45" spans="1:13" s="432" customFormat="1" ht="45.6">
      <c r="A45" s="241" t="str">
        <f>$B$31</f>
        <v>II.</v>
      </c>
      <c r="B45" s="191">
        <f>COUNT($A$29:B44)+1</f>
        <v>4</v>
      </c>
      <c r="C45" s="191" t="s">
        <v>493</v>
      </c>
      <c r="D45" s="139" t="s">
        <v>494</v>
      </c>
      <c r="E45" s="234" t="s">
        <v>109</v>
      </c>
      <c r="F45" s="452">
        <v>30.5</v>
      </c>
      <c r="G45" s="538"/>
      <c r="H45" s="453">
        <f>ROUND(F45*G45,2)</f>
        <v>0</v>
      </c>
      <c r="I45" s="402"/>
      <c r="J45" s="402"/>
      <c r="K45" s="402"/>
      <c r="L45" s="471"/>
    </row>
    <row r="46" spans="1:13" s="432" customFormat="1">
      <c r="A46" s="242"/>
      <c r="B46" s="191"/>
      <c r="C46" s="191"/>
      <c r="D46" s="139"/>
      <c r="E46" s="234"/>
      <c r="F46" s="452"/>
      <c r="G46" s="470"/>
      <c r="H46" s="470"/>
      <c r="I46" s="402"/>
      <c r="J46" s="402"/>
      <c r="K46" s="402"/>
      <c r="L46" s="471"/>
    </row>
    <row r="47" spans="1:13" s="432" customFormat="1">
      <c r="A47" s="254"/>
      <c r="B47" s="255"/>
      <c r="C47" s="466" t="s">
        <v>188</v>
      </c>
      <c r="D47" s="448" t="s">
        <v>189</v>
      </c>
      <c r="E47" s="439"/>
      <c r="F47" s="422"/>
      <c r="G47" s="267"/>
      <c r="H47" s="465"/>
      <c r="I47" s="402"/>
      <c r="J47" s="402"/>
      <c r="K47" s="402"/>
      <c r="L47" s="471"/>
    </row>
    <row r="48" spans="1:13" s="265" customFormat="1">
      <c r="A48" s="242"/>
      <c r="B48" s="191"/>
      <c r="C48" s="191"/>
      <c r="D48" s="139"/>
      <c r="E48" s="234"/>
      <c r="F48" s="452"/>
      <c r="G48" s="470"/>
      <c r="H48" s="470"/>
      <c r="I48" s="402"/>
      <c r="J48" s="402"/>
      <c r="K48" s="402"/>
      <c r="L48" s="474"/>
      <c r="M48" s="438"/>
    </row>
    <row r="49" spans="1:13" s="265" customFormat="1" ht="34.200000000000003">
      <c r="A49" s="241" t="str">
        <f>$B$31</f>
        <v>II.</v>
      </c>
      <c r="B49" s="191">
        <f>COUNT($A$29:B48)+1</f>
        <v>5</v>
      </c>
      <c r="C49" s="191" t="s">
        <v>497</v>
      </c>
      <c r="D49" s="139" t="s">
        <v>498</v>
      </c>
      <c r="E49" s="234" t="s">
        <v>109</v>
      </c>
      <c r="F49" s="452">
        <v>245</v>
      </c>
      <c r="G49" s="538"/>
      <c r="H49" s="453">
        <f>ROUND(F49*G49,2)</f>
        <v>0</v>
      </c>
      <c r="I49" s="402"/>
      <c r="J49" s="402"/>
      <c r="K49" s="402"/>
      <c r="L49" s="474"/>
      <c r="M49" s="438"/>
    </row>
    <row r="50" spans="1:13" s="265" customFormat="1">
      <c r="A50" s="241"/>
      <c r="B50" s="191"/>
      <c r="C50" s="655"/>
      <c r="D50" s="660"/>
      <c r="E50" s="234"/>
      <c r="F50" s="658"/>
      <c r="G50" s="453"/>
      <c r="H50" s="453"/>
      <c r="I50" s="402"/>
      <c r="J50" s="402"/>
      <c r="K50" s="402"/>
      <c r="L50" s="474"/>
      <c r="M50" s="438"/>
    </row>
    <row r="51" spans="1:13" s="265" customFormat="1" ht="57">
      <c r="A51" s="241" t="str">
        <f>$B$31</f>
        <v>II.</v>
      </c>
      <c r="B51" s="191">
        <f>COUNT($A$29:B50)+1</f>
        <v>6</v>
      </c>
      <c r="C51" s="191" t="s">
        <v>499</v>
      </c>
      <c r="D51" s="139" t="s">
        <v>500</v>
      </c>
      <c r="E51" s="234" t="s">
        <v>109</v>
      </c>
      <c r="F51" s="452">
        <v>88</v>
      </c>
      <c r="G51" s="538"/>
      <c r="H51" s="453">
        <f>ROUND(F51*G51,2)</f>
        <v>0</v>
      </c>
      <c r="I51" s="402"/>
      <c r="J51" s="402"/>
      <c r="K51" s="402"/>
      <c r="L51" s="474"/>
      <c r="M51" s="438"/>
    </row>
    <row r="52" spans="1:13" s="265" customFormat="1">
      <c r="A52" s="242"/>
      <c r="B52" s="191"/>
      <c r="C52" s="191"/>
      <c r="D52" s="139"/>
      <c r="E52" s="234"/>
      <c r="F52" s="452"/>
      <c r="G52" s="470"/>
      <c r="H52" s="470"/>
      <c r="I52" s="402"/>
      <c r="J52" s="402"/>
      <c r="K52" s="402"/>
      <c r="L52" s="474"/>
      <c r="M52" s="438"/>
    </row>
    <row r="53" spans="1:13" s="265" customFormat="1">
      <c r="A53" s="254"/>
      <c r="B53" s="255"/>
      <c r="C53" s="466" t="s">
        <v>192</v>
      </c>
      <c r="D53" s="448" t="s">
        <v>193</v>
      </c>
      <c r="E53" s="439"/>
      <c r="F53" s="422"/>
      <c r="G53" s="267"/>
      <c r="H53" s="465"/>
      <c r="I53" s="402"/>
      <c r="J53" s="402"/>
      <c r="K53" s="402"/>
      <c r="L53" s="474"/>
      <c r="M53" s="438"/>
    </row>
    <row r="54" spans="1:13" s="265" customFormat="1">
      <c r="A54" s="242"/>
      <c r="B54" s="191"/>
      <c r="C54" s="191"/>
      <c r="D54" s="139"/>
      <c r="E54" s="234"/>
      <c r="F54" s="452"/>
      <c r="G54" s="470"/>
      <c r="H54" s="470"/>
      <c r="I54" s="402"/>
      <c r="J54" s="402"/>
      <c r="K54" s="402"/>
      <c r="L54" s="474"/>
      <c r="M54" s="438"/>
    </row>
    <row r="55" spans="1:13" s="476" customFormat="1" ht="22.8">
      <c r="A55" s="241" t="str">
        <f>$B$31</f>
        <v>II.</v>
      </c>
      <c r="B55" s="191">
        <f>COUNT($A$29:B54)+1</f>
        <v>7</v>
      </c>
      <c r="C55" s="191" t="s">
        <v>501</v>
      </c>
      <c r="D55" s="139" t="s">
        <v>502</v>
      </c>
      <c r="E55" s="234" t="s">
        <v>2</v>
      </c>
      <c r="F55" s="452">
        <v>155</v>
      </c>
      <c r="G55" s="538"/>
      <c r="H55" s="453">
        <f>ROUND(F55*G55,2)</f>
        <v>0</v>
      </c>
      <c r="I55" s="402"/>
      <c r="J55" s="402"/>
      <c r="K55" s="402"/>
    </row>
    <row r="56" spans="1:13" s="476" customFormat="1">
      <c r="A56" s="242"/>
      <c r="B56" s="191"/>
      <c r="C56" s="655"/>
      <c r="D56" s="661"/>
      <c r="E56" s="234"/>
      <c r="F56" s="658"/>
      <c r="G56" s="470"/>
      <c r="H56" s="470"/>
      <c r="I56" s="402"/>
      <c r="J56" s="402"/>
      <c r="K56" s="402"/>
    </row>
    <row r="57" spans="1:13" s="402" customFormat="1">
      <c r="A57" s="241" t="str">
        <f>$B$31</f>
        <v>II.</v>
      </c>
      <c r="B57" s="191">
        <f>COUNT($A$29:B56)+1</f>
        <v>8</v>
      </c>
      <c r="C57" s="191" t="s">
        <v>196</v>
      </c>
      <c r="D57" s="139" t="s">
        <v>503</v>
      </c>
      <c r="E57" s="234" t="s">
        <v>2</v>
      </c>
      <c r="F57" s="452">
        <v>155</v>
      </c>
      <c r="G57" s="538"/>
      <c r="H57" s="453">
        <f>ROUND(F57*G57,2)</f>
        <v>0</v>
      </c>
    </row>
    <row r="58" spans="1:13" s="480" customFormat="1" ht="17.399999999999999">
      <c r="A58" s="242"/>
      <c r="B58" s="191"/>
      <c r="C58" s="191"/>
      <c r="D58" s="139"/>
      <c r="E58" s="234"/>
      <c r="F58" s="452"/>
      <c r="G58" s="470"/>
      <c r="H58" s="470"/>
      <c r="I58" s="419"/>
      <c r="J58" s="419"/>
      <c r="K58" s="419"/>
    </row>
    <row r="59" spans="1:13" s="478" customFormat="1">
      <c r="A59" s="242"/>
      <c r="B59" s="191"/>
      <c r="C59" s="191"/>
      <c r="D59" s="139"/>
      <c r="E59" s="469"/>
      <c r="F59" s="452"/>
      <c r="G59" s="470"/>
      <c r="H59" s="470"/>
      <c r="I59" s="477"/>
      <c r="J59" s="477"/>
      <c r="K59" s="477"/>
    </row>
    <row r="60" spans="1:13" s="480" customFormat="1" ht="13.8" thickBot="1">
      <c r="A60" s="248"/>
      <c r="B60" s="249"/>
      <c r="C60" s="249"/>
      <c r="D60" s="455" t="str">
        <f>CONCATENATE(B31," ",D31," - SKUPAJ:")</f>
        <v>II. ZEMELJSKA DELA IN TEMELJENJE - SKUPAJ:</v>
      </c>
      <c r="E60" s="455"/>
      <c r="F60" s="456"/>
      <c r="G60" s="457"/>
      <c r="H60" s="458">
        <f>SUM(H35:H57)</f>
        <v>0</v>
      </c>
      <c r="I60" s="479"/>
      <c r="J60" s="479"/>
      <c r="K60" s="479"/>
    </row>
    <row r="61" spans="1:13" s="480" customFormat="1">
      <c r="A61" s="250"/>
      <c r="B61" s="251"/>
      <c r="C61" s="251"/>
      <c r="D61" s="459"/>
      <c r="E61" s="459"/>
      <c r="F61" s="460"/>
      <c r="G61" s="461"/>
      <c r="H61" s="461"/>
      <c r="I61" s="479"/>
      <c r="J61" s="479"/>
      <c r="K61" s="479"/>
    </row>
    <row r="62" spans="1:13" s="476" customFormat="1" ht="16.2" thickBot="1">
      <c r="A62" s="252"/>
      <c r="B62" s="253" t="s">
        <v>110</v>
      </c>
      <c r="C62" s="253"/>
      <c r="D62" s="443" t="s">
        <v>317</v>
      </c>
      <c r="E62" s="463"/>
      <c r="F62" s="650"/>
      <c r="G62" s="446"/>
      <c r="H62" s="446"/>
      <c r="I62" s="545"/>
      <c r="J62" s="545"/>
      <c r="K62" s="545"/>
    </row>
    <row r="63" spans="1:13" s="480" customFormat="1">
      <c r="A63" s="250"/>
      <c r="B63" s="251"/>
      <c r="C63" s="251"/>
      <c r="D63" s="459"/>
      <c r="E63" s="459"/>
      <c r="F63" s="460"/>
      <c r="G63" s="461"/>
      <c r="H63" s="461"/>
      <c r="I63" s="479"/>
      <c r="J63" s="479"/>
      <c r="K63" s="479"/>
    </row>
    <row r="64" spans="1:13" s="480" customFormat="1">
      <c r="A64" s="250"/>
      <c r="B64" s="251"/>
      <c r="C64" s="466" t="s">
        <v>299</v>
      </c>
      <c r="D64" s="448" t="s">
        <v>509</v>
      </c>
      <c r="E64" s="459"/>
      <c r="F64" s="460"/>
      <c r="G64" s="461"/>
      <c r="H64" s="461"/>
      <c r="I64" s="479"/>
      <c r="J64" s="479"/>
      <c r="K64" s="479"/>
    </row>
    <row r="65" spans="1:12" s="480" customFormat="1">
      <c r="A65" s="250"/>
      <c r="B65" s="251"/>
      <c r="C65" s="251"/>
      <c r="D65" s="459"/>
      <c r="E65" s="459"/>
      <c r="F65" s="460"/>
      <c r="G65" s="461"/>
      <c r="H65" s="461"/>
      <c r="I65" s="479"/>
      <c r="J65" s="479"/>
      <c r="K65" s="479"/>
    </row>
    <row r="66" spans="1:12" s="476" customFormat="1" ht="45.6">
      <c r="A66" s="241" t="str">
        <f>$B$62</f>
        <v>III.</v>
      </c>
      <c r="B66" s="191">
        <f>COUNT($A$62:B65)+1</f>
        <v>1</v>
      </c>
      <c r="C66" s="655" t="s">
        <v>505</v>
      </c>
      <c r="D66" s="139" t="s">
        <v>506</v>
      </c>
      <c r="E66" s="234" t="s">
        <v>112</v>
      </c>
      <c r="F66" s="452">
        <v>77</v>
      </c>
      <c r="G66" s="538"/>
      <c r="H66" s="453">
        <f>ROUND(F66*G66,2)</f>
        <v>0</v>
      </c>
      <c r="I66" s="477"/>
      <c r="J66" s="477"/>
      <c r="K66" s="477"/>
      <c r="L66" s="480"/>
    </row>
    <row r="67" spans="1:12" s="480" customFormat="1">
      <c r="A67" s="250"/>
      <c r="B67" s="251"/>
      <c r="C67" s="662"/>
      <c r="D67" s="662"/>
      <c r="E67" s="663"/>
      <c r="F67" s="658"/>
      <c r="G67" s="461"/>
      <c r="H67" s="461"/>
      <c r="I67" s="479"/>
      <c r="J67" s="479"/>
      <c r="K67" s="479"/>
    </row>
    <row r="68" spans="1:12" s="476" customFormat="1" ht="45.6">
      <c r="A68" s="241" t="str">
        <f>$B$62</f>
        <v>III.</v>
      </c>
      <c r="B68" s="191">
        <f>COUNT($A$62:B67)+1</f>
        <v>2</v>
      </c>
      <c r="C68" s="655" t="s">
        <v>507</v>
      </c>
      <c r="D68" s="139" t="s">
        <v>508</v>
      </c>
      <c r="E68" s="234" t="s">
        <v>13</v>
      </c>
      <c r="F68" s="452">
        <v>2</v>
      </c>
      <c r="G68" s="538"/>
      <c r="H68" s="453">
        <f>ROUND(F68*G68,2)</f>
        <v>0</v>
      </c>
      <c r="I68" s="477"/>
      <c r="J68" s="477"/>
      <c r="K68" s="477"/>
      <c r="L68" s="480"/>
    </row>
    <row r="69" spans="1:12" s="480" customFormat="1">
      <c r="A69" s="250"/>
      <c r="B69" s="251"/>
      <c r="C69" s="251"/>
      <c r="D69" s="459"/>
      <c r="E69" s="459"/>
      <c r="F69" s="460"/>
      <c r="G69" s="461"/>
      <c r="H69" s="461"/>
      <c r="I69" s="479"/>
      <c r="J69" s="479"/>
      <c r="K69" s="479"/>
    </row>
    <row r="70" spans="1:12" s="480" customFormat="1">
      <c r="A70" s="250"/>
      <c r="B70" s="251"/>
      <c r="C70" s="466" t="s">
        <v>199</v>
      </c>
      <c r="D70" s="448" t="s">
        <v>328</v>
      </c>
      <c r="E70" s="459"/>
      <c r="F70" s="460"/>
      <c r="G70" s="461"/>
      <c r="H70" s="461"/>
      <c r="I70" s="479"/>
      <c r="J70" s="479"/>
      <c r="K70" s="479"/>
    </row>
    <row r="71" spans="1:12" s="480" customFormat="1">
      <c r="A71" s="250"/>
      <c r="B71" s="251"/>
      <c r="C71" s="251"/>
      <c r="D71" s="459"/>
      <c r="E71" s="459"/>
      <c r="F71" s="460"/>
      <c r="G71" s="461"/>
      <c r="H71" s="461"/>
      <c r="I71" s="479"/>
      <c r="J71" s="479"/>
      <c r="K71" s="479"/>
    </row>
    <row r="72" spans="1:12" s="476" customFormat="1" ht="57">
      <c r="A72" s="241" t="str">
        <f>$B$62</f>
        <v>III.</v>
      </c>
      <c r="B72" s="191">
        <f>COUNT($A$62:B71)+1</f>
        <v>3</v>
      </c>
      <c r="C72" s="655" t="s">
        <v>510</v>
      </c>
      <c r="D72" s="139" t="s">
        <v>511</v>
      </c>
      <c r="E72" s="234" t="s">
        <v>112</v>
      </c>
      <c r="F72" s="452">
        <v>102.5</v>
      </c>
      <c r="G72" s="538"/>
      <c r="H72" s="453">
        <f>ROUND(F72*G72,2)</f>
        <v>0</v>
      </c>
      <c r="I72" s="477"/>
      <c r="J72" s="477"/>
      <c r="K72" s="477"/>
      <c r="L72" s="480"/>
    </row>
    <row r="73" spans="1:12" s="480" customFormat="1">
      <c r="A73" s="250"/>
      <c r="B73" s="251"/>
      <c r="C73" s="664"/>
      <c r="D73" s="661"/>
      <c r="E73" s="663"/>
      <c r="F73" s="658"/>
      <c r="G73" s="461"/>
      <c r="H73" s="461"/>
      <c r="I73" s="479"/>
      <c r="J73" s="479"/>
      <c r="K73" s="479"/>
    </row>
    <row r="74" spans="1:12" s="476" customFormat="1" ht="22.8">
      <c r="A74" s="241" t="str">
        <f>$B$62</f>
        <v>III.</v>
      </c>
      <c r="B74" s="191">
        <f>COUNT($A$62:B73)+1</f>
        <v>4</v>
      </c>
      <c r="C74" s="655" t="s">
        <v>512</v>
      </c>
      <c r="D74" s="139" t="s">
        <v>513</v>
      </c>
      <c r="E74" s="234" t="s">
        <v>13</v>
      </c>
      <c r="F74" s="452">
        <v>51</v>
      </c>
      <c r="G74" s="538"/>
      <c r="H74" s="453">
        <f>ROUND(F74*G74,2)</f>
        <v>0</v>
      </c>
      <c r="I74" s="477"/>
      <c r="J74" s="477"/>
      <c r="K74" s="477"/>
      <c r="L74" s="480"/>
    </row>
    <row r="75" spans="1:12" s="480" customFormat="1">
      <c r="A75" s="250"/>
      <c r="B75" s="251"/>
      <c r="C75" s="251"/>
      <c r="D75" s="459"/>
      <c r="E75" s="459"/>
      <c r="F75" s="460"/>
      <c r="G75" s="461"/>
      <c r="H75" s="461"/>
      <c r="I75" s="479"/>
      <c r="J75" s="479"/>
      <c r="K75" s="479"/>
    </row>
    <row r="76" spans="1:12" s="480" customFormat="1" ht="13.8" thickBot="1">
      <c r="A76" s="248"/>
      <c r="B76" s="249"/>
      <c r="C76" s="249"/>
      <c r="D76" s="455" t="str">
        <f>CONCATENATE(B62," ",D62," - SKUPAJ:")</f>
        <v>III. ODVODNJAVANJE - SKUPAJ:</v>
      </c>
      <c r="E76" s="455"/>
      <c r="F76" s="456"/>
      <c r="G76" s="457"/>
      <c r="H76" s="458">
        <f>SUM(H66:H74)</f>
        <v>0</v>
      </c>
      <c r="I76" s="479"/>
      <c r="J76" s="479"/>
      <c r="K76" s="479"/>
    </row>
    <row r="77" spans="1:12" s="480" customFormat="1">
      <c r="A77" s="250"/>
      <c r="B77" s="251"/>
      <c r="C77" s="251"/>
      <c r="D77" s="459"/>
      <c r="E77" s="459"/>
      <c r="F77" s="460"/>
      <c r="G77" s="461"/>
      <c r="H77" s="461"/>
      <c r="I77" s="479"/>
      <c r="J77" s="479"/>
      <c r="K77" s="479"/>
    </row>
    <row r="78" spans="1:12" s="476" customFormat="1" ht="16.2" thickBot="1">
      <c r="A78" s="252"/>
      <c r="B78" s="253" t="s">
        <v>3</v>
      </c>
      <c r="C78" s="253"/>
      <c r="D78" s="443" t="s">
        <v>514</v>
      </c>
      <c r="E78" s="463"/>
      <c r="F78" s="464"/>
      <c r="G78" s="446"/>
      <c r="H78" s="446"/>
      <c r="I78" s="545"/>
      <c r="J78" s="545"/>
      <c r="K78" s="545"/>
    </row>
    <row r="79" spans="1:12" s="480" customFormat="1">
      <c r="A79" s="254"/>
      <c r="B79" s="255"/>
      <c r="C79" s="255"/>
      <c r="D79" s="440"/>
      <c r="E79" s="461"/>
      <c r="F79" s="462"/>
      <c r="G79" s="267"/>
      <c r="H79" s="465"/>
      <c r="I79" s="477"/>
      <c r="J79" s="477"/>
      <c r="K79" s="477"/>
    </row>
    <row r="80" spans="1:12" s="265" customFormat="1">
      <c r="A80" s="254"/>
      <c r="B80" s="255"/>
      <c r="C80" s="466" t="s">
        <v>318</v>
      </c>
      <c r="D80" s="448" t="s">
        <v>130</v>
      </c>
      <c r="E80" s="461"/>
      <c r="F80" s="462"/>
      <c r="G80" s="267"/>
      <c r="H80" s="465"/>
      <c r="I80" s="545"/>
      <c r="J80" s="545"/>
      <c r="K80" s="545"/>
    </row>
    <row r="81" spans="1:12" s="265" customFormat="1" ht="11.4">
      <c r="A81" s="242"/>
      <c r="B81" s="191"/>
      <c r="C81" s="191"/>
      <c r="D81" s="139"/>
      <c r="E81" s="469"/>
      <c r="F81" s="450"/>
      <c r="G81" s="470"/>
      <c r="H81" s="470"/>
      <c r="I81" s="487"/>
      <c r="J81" s="487"/>
      <c r="K81" s="487"/>
    </row>
    <row r="82" spans="1:12" s="476" customFormat="1" ht="57">
      <c r="A82" s="241" t="str">
        <f>$B$78</f>
        <v>IV.</v>
      </c>
      <c r="B82" s="191">
        <f>COUNT($A$80:B81)+1</f>
        <v>1</v>
      </c>
      <c r="C82" s="655" t="s">
        <v>515</v>
      </c>
      <c r="D82" s="139" t="s">
        <v>516</v>
      </c>
      <c r="E82" s="234" t="s">
        <v>2</v>
      </c>
      <c r="F82" s="452">
        <v>88.3</v>
      </c>
      <c r="G82" s="538"/>
      <c r="H82" s="453">
        <f>ROUND(F82*G82,2)</f>
        <v>0</v>
      </c>
      <c r="I82" s="477"/>
      <c r="J82" s="477"/>
      <c r="K82" s="477"/>
      <c r="L82" s="480"/>
    </row>
    <row r="83" spans="1:12" s="265" customFormat="1">
      <c r="A83" s="242"/>
      <c r="B83" s="191"/>
      <c r="C83" s="665"/>
      <c r="D83" s="656"/>
      <c r="E83" s="662"/>
      <c r="F83" s="658"/>
      <c r="G83" s="470"/>
      <c r="H83" s="470"/>
      <c r="I83" s="487"/>
      <c r="J83" s="487"/>
      <c r="K83" s="487"/>
    </row>
    <row r="84" spans="1:12" s="476" customFormat="1" ht="45.6">
      <c r="A84" s="241" t="str">
        <f>$B$78</f>
        <v>IV.</v>
      </c>
      <c r="B84" s="191">
        <f>COUNT($A$80:B83)+1</f>
        <v>2</v>
      </c>
      <c r="C84" s="655" t="s">
        <v>517</v>
      </c>
      <c r="D84" s="139" t="s">
        <v>518</v>
      </c>
      <c r="E84" s="234" t="s">
        <v>2</v>
      </c>
      <c r="F84" s="452">
        <v>297.2</v>
      </c>
      <c r="G84" s="538"/>
      <c r="H84" s="453">
        <f>ROUND(F84*G84,2)</f>
        <v>0</v>
      </c>
      <c r="I84" s="477"/>
      <c r="J84" s="477"/>
      <c r="K84" s="477"/>
      <c r="L84" s="480"/>
    </row>
    <row r="85" spans="1:12" s="265" customFormat="1">
      <c r="A85" s="242"/>
      <c r="B85" s="191"/>
      <c r="C85" s="664"/>
      <c r="D85" s="661"/>
      <c r="E85" s="663"/>
      <c r="F85" s="658"/>
      <c r="G85" s="470"/>
      <c r="H85" s="470"/>
      <c r="I85" s="487"/>
      <c r="J85" s="487"/>
      <c r="K85" s="487"/>
    </row>
    <row r="86" spans="1:12" s="476" customFormat="1" ht="45.6">
      <c r="A86" s="241" t="str">
        <f>$B$78</f>
        <v>IV.</v>
      </c>
      <c r="B86" s="191">
        <f>COUNT($A$80:B85)+1</f>
        <v>3</v>
      </c>
      <c r="C86" s="655" t="s">
        <v>519</v>
      </c>
      <c r="D86" s="139" t="s">
        <v>520</v>
      </c>
      <c r="E86" s="234" t="s">
        <v>2</v>
      </c>
      <c r="F86" s="452">
        <v>104.7</v>
      </c>
      <c r="G86" s="538"/>
      <c r="H86" s="453">
        <f>ROUND(F86*G86,2)</f>
        <v>0</v>
      </c>
      <c r="I86" s="477"/>
      <c r="J86" s="477"/>
      <c r="K86" s="477"/>
      <c r="L86" s="480"/>
    </row>
    <row r="87" spans="1:12" s="265" customFormat="1">
      <c r="A87" s="242"/>
      <c r="B87" s="191"/>
      <c r="C87" s="664"/>
      <c r="D87" s="661"/>
      <c r="E87" s="662"/>
      <c r="F87" s="658"/>
      <c r="G87" s="470"/>
      <c r="H87" s="470"/>
      <c r="I87" s="487"/>
      <c r="J87" s="487"/>
      <c r="K87" s="487"/>
    </row>
    <row r="88" spans="1:12" s="476" customFormat="1">
      <c r="A88" s="241" t="str">
        <f>$B$78</f>
        <v>IV.</v>
      </c>
      <c r="B88" s="191">
        <f>COUNT($A$80:B87)+1</f>
        <v>4</v>
      </c>
      <c r="C88" s="655" t="s">
        <v>521</v>
      </c>
      <c r="D88" s="139" t="s">
        <v>522</v>
      </c>
      <c r="E88" s="234" t="s">
        <v>2</v>
      </c>
      <c r="F88" s="452">
        <v>204.5</v>
      </c>
      <c r="G88" s="538"/>
      <c r="H88" s="453">
        <f>ROUND(F88*G88,2)</f>
        <v>0</v>
      </c>
      <c r="I88" s="477"/>
      <c r="J88" s="477"/>
      <c r="K88" s="477"/>
      <c r="L88" s="480"/>
    </row>
    <row r="89" spans="1:12" s="265" customFormat="1" ht="11.4">
      <c r="A89" s="242"/>
      <c r="B89" s="191"/>
      <c r="C89" s="191"/>
      <c r="D89" s="139"/>
      <c r="E89" s="234"/>
      <c r="F89" s="452"/>
      <c r="G89" s="470"/>
      <c r="H89" s="470"/>
      <c r="I89" s="487"/>
      <c r="J89" s="487"/>
      <c r="K89" s="487"/>
    </row>
    <row r="90" spans="1:12" s="265" customFormat="1">
      <c r="A90" s="254"/>
      <c r="B90" s="255"/>
      <c r="C90" s="466" t="s">
        <v>327</v>
      </c>
      <c r="D90" s="448" t="s">
        <v>523</v>
      </c>
      <c r="E90" s="439"/>
      <c r="F90" s="422"/>
      <c r="G90" s="267"/>
      <c r="H90" s="465"/>
      <c r="I90" s="487"/>
      <c r="J90" s="487"/>
      <c r="K90" s="487"/>
    </row>
    <row r="91" spans="1:12" s="265" customFormat="1" ht="11.4">
      <c r="A91" s="242"/>
      <c r="B91" s="191"/>
      <c r="C91" s="191"/>
      <c r="D91" s="139"/>
      <c r="E91" s="234"/>
      <c r="F91" s="452"/>
      <c r="G91" s="470"/>
      <c r="H91" s="470"/>
      <c r="I91" s="487"/>
      <c r="J91" s="487"/>
      <c r="K91" s="487"/>
    </row>
    <row r="92" spans="1:12" s="476" customFormat="1" ht="57">
      <c r="A92" s="241" t="str">
        <f>$B$78</f>
        <v>IV.</v>
      </c>
      <c r="B92" s="191">
        <f>COUNT($A$80:B91)+1</f>
        <v>5</v>
      </c>
      <c r="C92" s="655" t="s">
        <v>524</v>
      </c>
      <c r="D92" s="139" t="s">
        <v>525</v>
      </c>
      <c r="E92" s="234" t="s">
        <v>12</v>
      </c>
      <c r="F92" s="452">
        <v>155</v>
      </c>
      <c r="G92" s="538"/>
      <c r="H92" s="453">
        <f>ROUND(F92*G92,2)</f>
        <v>0</v>
      </c>
      <c r="I92" s="477"/>
      <c r="J92" s="477"/>
      <c r="K92" s="477"/>
      <c r="L92" s="480"/>
    </row>
    <row r="93" spans="1:12" s="265" customFormat="1">
      <c r="A93" s="242"/>
      <c r="B93" s="191"/>
      <c r="C93" s="664"/>
      <c r="D93" s="661"/>
      <c r="E93" s="662"/>
      <c r="F93" s="666"/>
      <c r="G93" s="470"/>
      <c r="H93" s="470"/>
      <c r="I93" s="487"/>
      <c r="J93" s="487"/>
      <c r="K93" s="487"/>
    </row>
    <row r="94" spans="1:12" s="476" customFormat="1" ht="57">
      <c r="A94" s="241" t="str">
        <f>$B$78</f>
        <v>IV.</v>
      </c>
      <c r="B94" s="191">
        <f>COUNT($A$80:B93)+1</f>
        <v>6</v>
      </c>
      <c r="C94" s="655" t="s">
        <v>526</v>
      </c>
      <c r="D94" s="139" t="s">
        <v>527</v>
      </c>
      <c r="E94" s="234" t="s">
        <v>12</v>
      </c>
      <c r="F94" s="452">
        <v>11050</v>
      </c>
      <c r="G94" s="538"/>
      <c r="H94" s="453">
        <f>ROUND(F94*G94,2)</f>
        <v>0</v>
      </c>
      <c r="I94" s="477"/>
      <c r="J94" s="477"/>
      <c r="K94" s="477"/>
      <c r="L94" s="480"/>
    </row>
    <row r="95" spans="1:12" s="265" customFormat="1">
      <c r="A95" s="242"/>
      <c r="B95" s="191"/>
      <c r="C95" s="664"/>
      <c r="D95" s="661"/>
      <c r="E95" s="663"/>
      <c r="F95" s="658"/>
      <c r="G95" s="470"/>
      <c r="H95" s="470"/>
      <c r="I95" s="487"/>
      <c r="J95" s="487"/>
      <c r="K95" s="487"/>
    </row>
    <row r="96" spans="1:12" s="476" customFormat="1" ht="57">
      <c r="A96" s="241" t="str">
        <f>$B$78</f>
        <v>IV.</v>
      </c>
      <c r="B96" s="191">
        <f>COUNT($A$80:B95)+1</f>
        <v>7</v>
      </c>
      <c r="C96" s="655" t="s">
        <v>528</v>
      </c>
      <c r="D96" s="139" t="s">
        <v>529</v>
      </c>
      <c r="E96" s="234" t="s">
        <v>12</v>
      </c>
      <c r="F96" s="452">
        <v>2345</v>
      </c>
      <c r="G96" s="538"/>
      <c r="H96" s="453">
        <f>ROUND(F96*G96,2)</f>
        <v>0</v>
      </c>
      <c r="I96" s="477"/>
      <c r="J96" s="477"/>
      <c r="K96" s="477"/>
      <c r="L96" s="480"/>
    </row>
    <row r="97" spans="1:12" s="265" customFormat="1">
      <c r="A97" s="242"/>
      <c r="B97" s="191"/>
      <c r="C97" s="664"/>
      <c r="D97" s="661"/>
      <c r="E97" s="663"/>
      <c r="F97" s="658"/>
      <c r="G97" s="470"/>
      <c r="H97" s="470"/>
      <c r="I97" s="487"/>
      <c r="J97" s="487"/>
      <c r="K97" s="487"/>
    </row>
    <row r="98" spans="1:12" s="476" customFormat="1" ht="57">
      <c r="A98" s="241" t="str">
        <f>$B$78</f>
        <v>IV.</v>
      </c>
      <c r="B98" s="191">
        <f>COUNT($A$80:B97)+1</f>
        <v>8</v>
      </c>
      <c r="C98" s="655" t="s">
        <v>530</v>
      </c>
      <c r="D98" s="139" t="s">
        <v>531</v>
      </c>
      <c r="E98" s="234" t="s">
        <v>13</v>
      </c>
      <c r="F98" s="452">
        <v>18</v>
      </c>
      <c r="G98" s="538"/>
      <c r="H98" s="453">
        <f>ROUND(F98*G98,2)</f>
        <v>0</v>
      </c>
      <c r="I98" s="477"/>
      <c r="J98" s="477"/>
      <c r="K98" s="477"/>
      <c r="L98" s="480"/>
    </row>
    <row r="99" spans="1:12" s="265" customFormat="1">
      <c r="A99" s="242"/>
      <c r="B99" s="191"/>
      <c r="C99" s="664"/>
      <c r="D99" s="661"/>
      <c r="E99" s="662"/>
      <c r="F99" s="658"/>
      <c r="G99" s="470"/>
      <c r="H99" s="470"/>
      <c r="I99" s="487"/>
      <c r="J99" s="487"/>
      <c r="K99" s="487"/>
    </row>
    <row r="100" spans="1:12" s="476" customFormat="1" ht="22.8">
      <c r="A100" s="241" t="str">
        <f>$B$78</f>
        <v>IV.</v>
      </c>
      <c r="B100" s="191">
        <f>COUNT($A$80:B99)+1</f>
        <v>9</v>
      </c>
      <c r="C100" s="655" t="s">
        <v>532</v>
      </c>
      <c r="D100" s="139" t="s">
        <v>533</v>
      </c>
      <c r="E100" s="234" t="s">
        <v>112</v>
      </c>
      <c r="F100" s="452">
        <v>110.5</v>
      </c>
      <c r="G100" s="538"/>
      <c r="H100" s="453">
        <f>ROUND(F100*G100,2)</f>
        <v>0</v>
      </c>
      <c r="I100" s="477"/>
      <c r="J100" s="477"/>
      <c r="K100" s="477"/>
      <c r="L100" s="480"/>
    </row>
    <row r="101" spans="1:12" s="476" customFormat="1">
      <c r="A101" s="241"/>
      <c r="B101" s="191"/>
      <c r="C101" s="664"/>
      <c r="D101" s="661"/>
      <c r="E101" s="234"/>
      <c r="F101" s="452"/>
      <c r="G101" s="453"/>
      <c r="H101" s="453"/>
      <c r="I101" s="477"/>
      <c r="J101" s="477"/>
      <c r="K101" s="477"/>
      <c r="L101" s="480"/>
    </row>
    <row r="102" spans="1:12" s="476" customFormat="1">
      <c r="A102" s="241"/>
      <c r="B102" s="191"/>
      <c r="C102" s="466" t="s">
        <v>335</v>
      </c>
      <c r="D102" s="466" t="s">
        <v>544</v>
      </c>
      <c r="E102" s="234"/>
      <c r="F102" s="452"/>
      <c r="G102" s="453"/>
      <c r="H102" s="453"/>
      <c r="I102" s="477"/>
      <c r="J102" s="477"/>
      <c r="K102" s="477"/>
      <c r="L102" s="480"/>
    </row>
    <row r="103" spans="1:12" s="265" customFormat="1">
      <c r="A103" s="242"/>
      <c r="B103" s="191"/>
      <c r="C103" s="665"/>
      <c r="D103" s="656"/>
      <c r="E103" s="234"/>
      <c r="F103" s="452"/>
      <c r="G103" s="470"/>
      <c r="H103" s="470"/>
      <c r="I103" s="487"/>
      <c r="J103" s="487"/>
      <c r="K103" s="487"/>
    </row>
    <row r="104" spans="1:12" s="476" customFormat="1" ht="34.200000000000003">
      <c r="A104" s="241" t="str">
        <f>$B$78</f>
        <v>IV.</v>
      </c>
      <c r="B104" s="191">
        <f>COUNT($A$80:B103)+1</f>
        <v>10</v>
      </c>
      <c r="C104" s="655" t="s">
        <v>534</v>
      </c>
      <c r="D104" s="139" t="s">
        <v>535</v>
      </c>
      <c r="E104" s="234" t="s">
        <v>109</v>
      </c>
      <c r="F104" s="452">
        <v>16.7</v>
      </c>
      <c r="G104" s="538"/>
      <c r="H104" s="453">
        <f>ROUND(F104*G104,2)</f>
        <v>0</v>
      </c>
      <c r="I104" s="477"/>
      <c r="J104" s="477"/>
      <c r="K104" s="477"/>
      <c r="L104" s="480"/>
    </row>
    <row r="105" spans="1:12" s="265" customFormat="1">
      <c r="A105" s="242"/>
      <c r="B105" s="191"/>
      <c r="C105" s="664"/>
      <c r="D105" s="661"/>
      <c r="E105" s="663"/>
      <c r="F105" s="658"/>
      <c r="G105" s="470"/>
      <c r="H105" s="470"/>
      <c r="I105" s="487"/>
      <c r="J105" s="487"/>
      <c r="K105" s="487"/>
    </row>
    <row r="106" spans="1:12" s="476" customFormat="1" ht="34.200000000000003">
      <c r="A106" s="241" t="str">
        <f>$B$78</f>
        <v>IV.</v>
      </c>
      <c r="B106" s="191">
        <f>COUNT($A$80:B105)+1</f>
        <v>11</v>
      </c>
      <c r="C106" s="655" t="s">
        <v>536</v>
      </c>
      <c r="D106" s="139" t="s">
        <v>537</v>
      </c>
      <c r="E106" s="234" t="s">
        <v>109</v>
      </c>
      <c r="F106" s="452">
        <v>2</v>
      </c>
      <c r="G106" s="538"/>
      <c r="H106" s="453">
        <f>ROUND(F106*G106,2)</f>
        <v>0</v>
      </c>
      <c r="I106" s="477"/>
      <c r="J106" s="477"/>
      <c r="K106" s="477"/>
      <c r="L106" s="480"/>
    </row>
    <row r="107" spans="1:12" s="265" customFormat="1">
      <c r="A107" s="242"/>
      <c r="B107" s="191"/>
      <c r="C107" s="665"/>
      <c r="D107" s="661"/>
      <c r="E107" s="662"/>
      <c r="F107" s="658"/>
      <c r="G107" s="470"/>
      <c r="H107" s="470"/>
      <c r="I107" s="487"/>
      <c r="J107" s="487"/>
      <c r="K107" s="487"/>
    </row>
    <row r="108" spans="1:12" s="476" customFormat="1" ht="45.6">
      <c r="A108" s="241" t="str">
        <f>$B$78</f>
        <v>IV.</v>
      </c>
      <c r="B108" s="191">
        <f>COUNT($A$80:B107)+1</f>
        <v>12</v>
      </c>
      <c r="C108" s="655" t="s">
        <v>538</v>
      </c>
      <c r="D108" s="139" t="s">
        <v>539</v>
      </c>
      <c r="E108" s="234" t="s">
        <v>109</v>
      </c>
      <c r="F108" s="452">
        <v>72</v>
      </c>
      <c r="G108" s="538"/>
      <c r="H108" s="453">
        <f>ROUND(F108*G108,2)</f>
        <v>0</v>
      </c>
      <c r="I108" s="477"/>
      <c r="J108" s="477"/>
      <c r="K108" s="477"/>
      <c r="L108" s="480"/>
    </row>
    <row r="109" spans="1:12" s="265" customFormat="1">
      <c r="A109" s="242"/>
      <c r="B109" s="191"/>
      <c r="C109" s="664"/>
      <c r="D109" s="661"/>
      <c r="E109" s="662"/>
      <c r="F109" s="658"/>
      <c r="G109" s="470"/>
      <c r="H109" s="470"/>
      <c r="I109" s="487"/>
      <c r="J109" s="487"/>
      <c r="K109" s="487"/>
    </row>
    <row r="110" spans="1:12" s="476" customFormat="1" ht="34.200000000000003">
      <c r="A110" s="241" t="str">
        <f>$B$78</f>
        <v>IV.</v>
      </c>
      <c r="B110" s="191">
        <f>COUNT($A$80:B109)+1</f>
        <v>13</v>
      </c>
      <c r="C110" s="655" t="s">
        <v>540</v>
      </c>
      <c r="D110" s="139" t="s">
        <v>541</v>
      </c>
      <c r="E110" s="234" t="s">
        <v>109</v>
      </c>
      <c r="F110" s="452">
        <v>44</v>
      </c>
      <c r="G110" s="538"/>
      <c r="H110" s="453">
        <f>ROUND(F110*G110,2)</f>
        <v>0</v>
      </c>
      <c r="I110" s="477"/>
      <c r="J110" s="477"/>
      <c r="K110" s="477"/>
      <c r="L110" s="480"/>
    </row>
    <row r="111" spans="1:12" s="265" customFormat="1">
      <c r="A111" s="242"/>
      <c r="B111" s="191"/>
      <c r="C111" s="664"/>
      <c r="D111" s="661"/>
      <c r="E111" s="663"/>
      <c r="F111" s="658"/>
      <c r="G111" s="470"/>
      <c r="H111" s="470"/>
      <c r="I111" s="487"/>
      <c r="J111" s="487"/>
      <c r="K111" s="487"/>
    </row>
    <row r="112" spans="1:12" s="476" customFormat="1" ht="57">
      <c r="A112" s="241" t="str">
        <f>$B$78</f>
        <v>IV.</v>
      </c>
      <c r="B112" s="191">
        <f>COUNT($A$80:B111)+1</f>
        <v>14</v>
      </c>
      <c r="C112" s="655" t="s">
        <v>542</v>
      </c>
      <c r="D112" s="139" t="s">
        <v>543</v>
      </c>
      <c r="E112" s="234" t="s">
        <v>109</v>
      </c>
      <c r="F112" s="452">
        <v>20.100000000000001</v>
      </c>
      <c r="G112" s="538"/>
      <c r="H112" s="453">
        <f>ROUND(F112*G112,2)</f>
        <v>0</v>
      </c>
      <c r="I112" s="477"/>
      <c r="J112" s="477"/>
      <c r="K112" s="477"/>
      <c r="L112" s="480"/>
    </row>
    <row r="113" spans="1:12" s="265" customFormat="1" ht="11.4">
      <c r="A113" s="242"/>
      <c r="B113" s="191"/>
      <c r="C113" s="191"/>
      <c r="D113" s="139"/>
      <c r="E113" s="234"/>
      <c r="F113" s="452"/>
      <c r="G113" s="470"/>
      <c r="H113" s="470"/>
      <c r="I113" s="487"/>
      <c r="J113" s="487"/>
      <c r="K113" s="487"/>
    </row>
    <row r="114" spans="1:12" s="265" customFormat="1" ht="12">
      <c r="A114" s="242"/>
      <c r="B114" s="191"/>
      <c r="C114" s="466" t="s">
        <v>343</v>
      </c>
      <c r="D114" s="466" t="s">
        <v>548</v>
      </c>
      <c r="E114" s="234"/>
      <c r="F114" s="452"/>
      <c r="G114" s="470"/>
      <c r="H114" s="470"/>
      <c r="I114" s="487"/>
      <c r="J114" s="487"/>
      <c r="K114" s="487"/>
    </row>
    <row r="115" spans="1:12" s="265" customFormat="1" ht="11.4">
      <c r="A115" s="242"/>
      <c r="B115" s="191"/>
      <c r="C115" s="191"/>
      <c r="D115" s="139"/>
      <c r="E115" s="234"/>
      <c r="F115" s="452"/>
      <c r="G115" s="470"/>
      <c r="H115" s="470"/>
      <c r="I115" s="487"/>
      <c r="J115" s="487"/>
      <c r="K115" s="487"/>
    </row>
    <row r="116" spans="1:12" s="476" customFormat="1" ht="22.8">
      <c r="A116" s="241" t="str">
        <f>$B$78</f>
        <v>IV.</v>
      </c>
      <c r="B116" s="191">
        <f>COUNT($A$80:B115)+1</f>
        <v>15</v>
      </c>
      <c r="C116" s="655" t="s">
        <v>545</v>
      </c>
      <c r="D116" s="139" t="s">
        <v>546</v>
      </c>
      <c r="E116" s="234" t="s">
        <v>2</v>
      </c>
      <c r="F116" s="452">
        <v>57.3</v>
      </c>
      <c r="G116" s="538"/>
      <c r="H116" s="453">
        <f>ROUND(F116*G116,2)</f>
        <v>0</v>
      </c>
      <c r="I116" s="477"/>
      <c r="J116" s="477"/>
      <c r="K116" s="477"/>
      <c r="L116" s="480"/>
    </row>
    <row r="117" spans="1:12" s="265" customFormat="1" ht="11.4">
      <c r="A117" s="242"/>
      <c r="B117" s="191"/>
      <c r="C117" s="191"/>
      <c r="D117" s="139"/>
      <c r="E117" s="234"/>
      <c r="F117" s="452"/>
      <c r="G117" s="470"/>
      <c r="H117" s="470"/>
      <c r="I117" s="487"/>
      <c r="J117" s="487"/>
      <c r="K117" s="487"/>
    </row>
    <row r="118" spans="1:12" s="265" customFormat="1" ht="12">
      <c r="A118" s="242"/>
      <c r="B118" s="191"/>
      <c r="C118" s="466" t="s">
        <v>547</v>
      </c>
      <c r="D118" s="466" t="s">
        <v>549</v>
      </c>
      <c r="E118" s="234"/>
      <c r="F118" s="452"/>
      <c r="G118" s="470"/>
      <c r="H118" s="470"/>
      <c r="I118" s="487"/>
      <c r="J118" s="487"/>
      <c r="K118" s="487"/>
    </row>
    <row r="119" spans="1:12" s="265" customFormat="1" ht="11.4">
      <c r="A119" s="242"/>
      <c r="B119" s="191"/>
      <c r="C119" s="191"/>
      <c r="D119" s="139"/>
      <c r="E119" s="234"/>
      <c r="F119" s="452"/>
      <c r="G119" s="470"/>
      <c r="H119" s="470"/>
      <c r="I119" s="487"/>
      <c r="J119" s="487"/>
      <c r="K119" s="487"/>
    </row>
    <row r="120" spans="1:12" s="476" customFormat="1" ht="22.8">
      <c r="A120" s="241" t="str">
        <f>$B$78</f>
        <v>IV.</v>
      </c>
      <c r="B120" s="191">
        <f>COUNT($A$80:B119)+1</f>
        <v>16</v>
      </c>
      <c r="C120" s="655" t="s">
        <v>550</v>
      </c>
      <c r="D120" s="139" t="s">
        <v>551</v>
      </c>
      <c r="E120" s="234" t="s">
        <v>2</v>
      </c>
      <c r="F120" s="452">
        <v>1.8</v>
      </c>
      <c r="G120" s="538"/>
      <c r="H120" s="453">
        <f>ROUND(F120*G120,2)</f>
        <v>0</v>
      </c>
      <c r="I120" s="477"/>
      <c r="J120" s="477"/>
      <c r="K120" s="477"/>
      <c r="L120" s="480"/>
    </row>
    <row r="121" spans="1:12" s="265" customFormat="1">
      <c r="A121" s="242"/>
      <c r="B121" s="191"/>
      <c r="C121" s="664"/>
      <c r="D121" s="661"/>
      <c r="E121" s="664"/>
      <c r="F121" s="666"/>
      <c r="G121" s="470"/>
      <c r="H121" s="470"/>
      <c r="I121" s="487"/>
      <c r="J121" s="487"/>
      <c r="K121" s="487"/>
    </row>
    <row r="122" spans="1:12" s="476" customFormat="1" ht="57">
      <c r="A122" s="241" t="str">
        <f>$B$78</f>
        <v>IV.</v>
      </c>
      <c r="B122" s="191">
        <f>COUNT($A$80:B121)+1</f>
        <v>17</v>
      </c>
      <c r="C122" s="655" t="s">
        <v>552</v>
      </c>
      <c r="D122" s="139" t="s">
        <v>553</v>
      </c>
      <c r="E122" s="234" t="s">
        <v>112</v>
      </c>
      <c r="F122" s="452">
        <v>4.5</v>
      </c>
      <c r="G122" s="538"/>
      <c r="H122" s="453">
        <f>ROUND(F122*G122,2)</f>
        <v>0</v>
      </c>
      <c r="I122" s="477"/>
      <c r="J122" s="477"/>
      <c r="K122" s="477"/>
      <c r="L122" s="480"/>
    </row>
    <row r="123" spans="1:12" s="265" customFormat="1">
      <c r="A123" s="242"/>
      <c r="B123" s="191"/>
      <c r="C123" s="664"/>
      <c r="D123" s="661"/>
      <c r="E123" s="663"/>
      <c r="F123" s="658"/>
      <c r="G123" s="470"/>
      <c r="H123" s="470"/>
      <c r="I123" s="487"/>
      <c r="J123" s="487"/>
      <c r="K123" s="487"/>
    </row>
    <row r="124" spans="1:12" s="476" customFormat="1" ht="45.6">
      <c r="A124" s="241" t="str">
        <f>$B$78</f>
        <v>IV.</v>
      </c>
      <c r="B124" s="191">
        <f>COUNT($A$80:B123)+1</f>
        <v>18</v>
      </c>
      <c r="C124" s="655" t="s">
        <v>554</v>
      </c>
      <c r="D124" s="139" t="s">
        <v>555</v>
      </c>
      <c r="E124" s="234" t="s">
        <v>112</v>
      </c>
      <c r="F124" s="452">
        <v>12.9</v>
      </c>
      <c r="G124" s="538"/>
      <c r="H124" s="453">
        <f>ROUND(F124*G124,2)</f>
        <v>0</v>
      </c>
      <c r="I124" s="477"/>
      <c r="J124" s="477"/>
      <c r="K124" s="477"/>
      <c r="L124" s="480"/>
    </row>
    <row r="125" spans="1:12" s="265" customFormat="1">
      <c r="A125" s="242"/>
      <c r="B125" s="191"/>
      <c r="C125" s="664"/>
      <c r="D125" s="661"/>
      <c r="E125" s="664"/>
      <c r="F125" s="666"/>
      <c r="G125" s="470"/>
      <c r="H125" s="470"/>
      <c r="I125" s="487"/>
      <c r="J125" s="487"/>
      <c r="K125" s="487"/>
    </row>
    <row r="126" spans="1:12" s="476" customFormat="1" ht="45.6">
      <c r="A126" s="241" t="str">
        <f>$B$78</f>
        <v>IV.</v>
      </c>
      <c r="B126" s="191">
        <f>COUNT($A$80:B125)+1</f>
        <v>19</v>
      </c>
      <c r="C126" s="655" t="s">
        <v>556</v>
      </c>
      <c r="D126" s="139" t="s">
        <v>557</v>
      </c>
      <c r="E126" s="234" t="s">
        <v>112</v>
      </c>
      <c r="F126" s="452">
        <v>12.9</v>
      </c>
      <c r="G126" s="538"/>
      <c r="H126" s="453">
        <f>ROUND(F126*G126,2)</f>
        <v>0</v>
      </c>
      <c r="I126" s="477"/>
      <c r="J126" s="477"/>
      <c r="K126" s="477"/>
      <c r="L126" s="480"/>
    </row>
    <row r="127" spans="1:12" s="265" customFormat="1">
      <c r="A127" s="242"/>
      <c r="B127" s="191"/>
      <c r="C127" s="664"/>
      <c r="D127" s="661"/>
      <c r="E127" s="663"/>
      <c r="F127" s="658"/>
      <c r="G127" s="470"/>
      <c r="H127" s="470"/>
      <c r="I127" s="487"/>
      <c r="J127" s="487"/>
      <c r="K127" s="487"/>
    </row>
    <row r="128" spans="1:12" s="476" customFormat="1" ht="68.400000000000006">
      <c r="A128" s="241" t="str">
        <f>$B$78</f>
        <v>IV.</v>
      </c>
      <c r="B128" s="191">
        <f>COUNT($A$80:B127)+1</f>
        <v>20</v>
      </c>
      <c r="C128" s="655" t="s">
        <v>558</v>
      </c>
      <c r="D128" s="139" t="s">
        <v>559</v>
      </c>
      <c r="E128" s="234" t="s">
        <v>112</v>
      </c>
      <c r="F128" s="452">
        <v>24</v>
      </c>
      <c r="G128" s="538"/>
      <c r="H128" s="453">
        <f>ROUND(F128*G128,2)</f>
        <v>0</v>
      </c>
      <c r="I128" s="477"/>
      <c r="J128" s="477"/>
      <c r="K128" s="477"/>
      <c r="L128" s="480"/>
    </row>
    <row r="129" spans="1:12" s="265" customFormat="1" ht="11.4">
      <c r="A129" s="242"/>
      <c r="B129" s="191"/>
      <c r="C129" s="191"/>
      <c r="D129" s="139"/>
      <c r="E129" s="469"/>
      <c r="F129" s="450"/>
      <c r="G129" s="470"/>
      <c r="H129" s="470"/>
      <c r="I129" s="487"/>
      <c r="J129" s="487"/>
      <c r="K129" s="487"/>
    </row>
    <row r="130" spans="1:12" s="265" customFormat="1" ht="13.8" thickBot="1">
      <c r="A130" s="248"/>
      <c r="B130" s="249"/>
      <c r="C130" s="249"/>
      <c r="D130" s="455" t="str">
        <f>CONCATENATE(B78," ",D78," - SKUPAJ:")</f>
        <v>IV. GRADBENA IN OBRTNIŠKA DELA - SKUPAJ:</v>
      </c>
      <c r="E130" s="455"/>
      <c r="F130" s="456"/>
      <c r="G130" s="457"/>
      <c r="H130" s="458">
        <f>SUM(H82:H128)</f>
        <v>0</v>
      </c>
      <c r="I130" s="487"/>
      <c r="J130" s="487"/>
      <c r="K130" s="487"/>
    </row>
    <row r="131" spans="1:12" s="265" customFormat="1">
      <c r="A131" s="250"/>
      <c r="B131" s="251"/>
      <c r="C131" s="251"/>
      <c r="D131" s="459"/>
      <c r="E131" s="459"/>
      <c r="F131" s="460"/>
      <c r="G131" s="461"/>
      <c r="H131" s="461"/>
      <c r="I131" s="487"/>
      <c r="J131" s="487"/>
      <c r="K131" s="487"/>
    </row>
    <row r="132" spans="1:12" s="265" customFormat="1" ht="16.2" thickBot="1">
      <c r="A132" s="252"/>
      <c r="B132" s="253" t="s">
        <v>131</v>
      </c>
      <c r="C132" s="253"/>
      <c r="D132" s="443" t="s">
        <v>226</v>
      </c>
      <c r="E132" s="463"/>
      <c r="F132" s="464"/>
      <c r="G132" s="446"/>
      <c r="H132" s="446"/>
      <c r="I132" s="487"/>
      <c r="J132" s="487"/>
      <c r="K132" s="487"/>
    </row>
    <row r="133" spans="1:12" s="265" customFormat="1" ht="15.6">
      <c r="A133" s="256"/>
      <c r="B133" s="257"/>
      <c r="C133" s="257"/>
      <c r="D133" s="547"/>
      <c r="E133" s="548"/>
      <c r="F133" s="549"/>
      <c r="G133" s="550"/>
      <c r="H133" s="550"/>
      <c r="I133" s="487"/>
      <c r="J133" s="487"/>
      <c r="K133" s="487"/>
    </row>
    <row r="134" spans="1:12" s="265" customFormat="1">
      <c r="A134" s="254"/>
      <c r="B134" s="255"/>
      <c r="C134" s="466" t="s">
        <v>560</v>
      </c>
      <c r="D134" s="448" t="s">
        <v>561</v>
      </c>
      <c r="E134" s="461"/>
      <c r="F134" s="462"/>
      <c r="G134" s="267"/>
      <c r="H134" s="465"/>
      <c r="I134" s="487"/>
      <c r="J134" s="487"/>
      <c r="K134" s="487"/>
    </row>
    <row r="135" spans="1:12" s="265" customFormat="1">
      <c r="A135" s="254"/>
      <c r="B135" s="255"/>
      <c r="C135" s="255"/>
      <c r="D135" s="440"/>
      <c r="E135" s="461"/>
      <c r="F135" s="462"/>
      <c r="G135" s="267"/>
      <c r="H135" s="551"/>
      <c r="I135" s="487"/>
      <c r="J135" s="487"/>
      <c r="K135" s="487"/>
    </row>
    <row r="136" spans="1:12" s="476" customFormat="1" ht="34.200000000000003">
      <c r="A136" s="241" t="str">
        <f>$B$132</f>
        <v>VI.</v>
      </c>
      <c r="B136" s="191">
        <f>COUNT($A132:B$135)+1</f>
        <v>1</v>
      </c>
      <c r="C136" s="655" t="s">
        <v>217</v>
      </c>
      <c r="D136" s="139" t="s">
        <v>218</v>
      </c>
      <c r="E136" s="234" t="s">
        <v>13</v>
      </c>
      <c r="F136" s="452">
        <v>1</v>
      </c>
      <c r="G136" s="538"/>
      <c r="H136" s="453">
        <f>ROUND(F136*G136,2)</f>
        <v>0</v>
      </c>
      <c r="I136" s="477"/>
      <c r="J136" s="477"/>
      <c r="K136" s="477"/>
      <c r="L136" s="480"/>
    </row>
    <row r="137" spans="1:12" s="265" customFormat="1">
      <c r="A137" s="258"/>
      <c r="B137" s="255"/>
      <c r="C137" s="275"/>
      <c r="D137" s="440"/>
      <c r="E137" s="439"/>
      <c r="F137" s="422"/>
      <c r="G137" s="277"/>
      <c r="H137" s="552"/>
      <c r="I137" s="487"/>
      <c r="J137" s="487"/>
      <c r="K137" s="487"/>
    </row>
    <row r="138" spans="1:12" s="265" customFormat="1">
      <c r="A138" s="254"/>
      <c r="B138" s="255"/>
      <c r="C138" s="466" t="s">
        <v>562</v>
      </c>
      <c r="D138" s="448" t="s">
        <v>563</v>
      </c>
      <c r="E138" s="461"/>
      <c r="F138" s="462"/>
      <c r="G138" s="267"/>
      <c r="H138" s="465"/>
      <c r="I138" s="487"/>
      <c r="J138" s="487"/>
      <c r="K138" s="487"/>
    </row>
    <row r="139" spans="1:12" s="265" customFormat="1">
      <c r="A139" s="254"/>
      <c r="B139" s="255"/>
      <c r="C139" s="255"/>
      <c r="D139" s="440"/>
      <c r="E139" s="461"/>
      <c r="F139" s="462"/>
      <c r="G139" s="267"/>
      <c r="H139" s="551"/>
      <c r="I139" s="487"/>
      <c r="J139" s="487"/>
      <c r="K139" s="487"/>
    </row>
    <row r="140" spans="1:12" s="476" customFormat="1" ht="22.8">
      <c r="A140" s="241" t="str">
        <f>$B$132</f>
        <v>VI.</v>
      </c>
      <c r="B140" s="191">
        <f>COUNT($A$134:B139)+1</f>
        <v>2</v>
      </c>
      <c r="C140" s="655" t="s">
        <v>504</v>
      </c>
      <c r="D140" s="139" t="s">
        <v>564</v>
      </c>
      <c r="E140" s="234" t="s">
        <v>13</v>
      </c>
      <c r="F140" s="452">
        <v>1</v>
      </c>
      <c r="G140" s="538"/>
      <c r="H140" s="453">
        <f>ROUND(F140*G140,2)</f>
        <v>0</v>
      </c>
      <c r="I140" s="477"/>
      <c r="J140" s="477"/>
      <c r="K140" s="477"/>
      <c r="L140" s="480"/>
    </row>
    <row r="141" spans="1:12" s="265" customFormat="1" ht="11.4">
      <c r="A141" s="242"/>
      <c r="B141" s="264"/>
      <c r="C141" s="264"/>
      <c r="D141" s="554"/>
      <c r="E141" s="449"/>
      <c r="F141" s="451"/>
      <c r="G141" s="553"/>
      <c r="H141" s="470"/>
      <c r="I141" s="487"/>
      <c r="J141" s="487"/>
      <c r="K141" s="487"/>
    </row>
    <row r="142" spans="1:12" s="265" customFormat="1" ht="13.8" thickBot="1">
      <c r="A142" s="248"/>
      <c r="B142" s="249"/>
      <c r="C142" s="249"/>
      <c r="D142" s="455" t="str">
        <f>CONCATENATE(B132," ",D132," - SKUPAJ:")</f>
        <v>VI. TUJE STORITVE - SKUPAJ:</v>
      </c>
      <c r="E142" s="455"/>
      <c r="F142" s="456"/>
      <c r="G142" s="457"/>
      <c r="H142" s="458">
        <f>SUM(H136:H140)</f>
        <v>0</v>
      </c>
      <c r="I142" s="487"/>
      <c r="J142" s="487"/>
      <c r="K142" s="487"/>
    </row>
    <row r="143" spans="1:12" s="265" customFormat="1">
      <c r="A143" s="481"/>
      <c r="B143" s="482"/>
      <c r="C143" s="482"/>
      <c r="D143" s="483"/>
      <c r="E143" s="484"/>
      <c r="F143" s="485"/>
      <c r="G143" s="482"/>
      <c r="H143" s="486"/>
      <c r="I143" s="487"/>
      <c r="J143" s="487"/>
      <c r="K143" s="487"/>
    </row>
    <row r="144" spans="1:12" s="265" customFormat="1" ht="18" thickBot="1">
      <c r="A144" s="488" t="s">
        <v>106</v>
      </c>
      <c r="B144" s="489"/>
      <c r="C144" s="489"/>
      <c r="D144" s="490"/>
      <c r="E144" s="491"/>
      <c r="F144" s="492"/>
      <c r="G144" s="493"/>
      <c r="H144" s="493"/>
      <c r="I144" s="487"/>
      <c r="J144" s="487"/>
      <c r="K144" s="487"/>
    </row>
    <row r="145" spans="1:11" s="265" customFormat="1">
      <c r="A145" s="494"/>
      <c r="B145" s="495"/>
      <c r="C145" s="495"/>
      <c r="D145" s="496"/>
      <c r="E145" s="497"/>
      <c r="F145" s="498"/>
      <c r="G145" s="495"/>
      <c r="H145" s="495"/>
      <c r="I145" s="487"/>
      <c r="J145" s="487"/>
      <c r="K145" s="487"/>
    </row>
    <row r="146" spans="1:11" s="265" customFormat="1" ht="11.4">
      <c r="A146" s="429" t="s">
        <v>1</v>
      </c>
      <c r="B146" s="499"/>
      <c r="C146" s="499"/>
      <c r="D146" s="500"/>
      <c r="E146" s="501"/>
      <c r="F146" s="451"/>
      <c r="G146" s="499"/>
      <c r="H146" s="499"/>
      <c r="I146" s="487"/>
      <c r="J146" s="487"/>
      <c r="K146" s="487"/>
    </row>
    <row r="147" spans="1:11" s="265" customFormat="1">
      <c r="A147" s="502"/>
      <c r="B147" s="503"/>
      <c r="C147" s="503"/>
      <c r="D147" s="504"/>
      <c r="E147" s="505"/>
      <c r="F147" s="506"/>
      <c r="G147" s="507"/>
      <c r="H147" s="437" t="s">
        <v>41</v>
      </c>
      <c r="I147" s="487"/>
      <c r="J147" s="487"/>
      <c r="K147" s="487"/>
    </row>
    <row r="148" spans="1:11" s="265" customFormat="1">
      <c r="A148" s="508"/>
      <c r="B148" s="509"/>
      <c r="C148" s="509"/>
      <c r="D148" s="510"/>
      <c r="E148" s="476"/>
      <c r="F148" s="511"/>
      <c r="G148" s="512"/>
      <c r="H148" s="512"/>
      <c r="I148" s="487"/>
      <c r="J148" s="487"/>
      <c r="K148" s="487"/>
    </row>
    <row r="149" spans="1:11" s="265" customFormat="1">
      <c r="A149" s="513"/>
      <c r="B149" s="514" t="str">
        <f>B13</f>
        <v>I.</v>
      </c>
      <c r="C149" s="514"/>
      <c r="D149" s="515" t="str">
        <f>+D13</f>
        <v>PREDDELA</v>
      </c>
      <c r="E149" s="516"/>
      <c r="F149" s="517"/>
      <c r="G149" s="516"/>
      <c r="H149" s="518">
        <f>+H29</f>
        <v>0</v>
      </c>
      <c r="I149" s="487"/>
      <c r="J149" s="487"/>
      <c r="K149" s="487"/>
    </row>
    <row r="150" spans="1:11" s="265" customFormat="1">
      <c r="A150" s="481"/>
      <c r="B150" s="482"/>
      <c r="C150" s="482"/>
      <c r="D150" s="483"/>
      <c r="E150" s="484"/>
      <c r="F150" s="485"/>
      <c r="G150" s="482"/>
      <c r="H150" s="486"/>
      <c r="I150" s="487"/>
      <c r="J150" s="487"/>
      <c r="K150" s="487"/>
    </row>
    <row r="151" spans="1:11" s="265" customFormat="1">
      <c r="A151" s="513"/>
      <c r="B151" s="514" t="str">
        <f>B31</f>
        <v>II.</v>
      </c>
      <c r="C151" s="514"/>
      <c r="D151" s="515" t="str">
        <f>+D31</f>
        <v>ZEMELJSKA DELA IN TEMELJENJE</v>
      </c>
      <c r="E151" s="516"/>
      <c r="F151" s="517"/>
      <c r="G151" s="516"/>
      <c r="H151" s="518">
        <f>+H60</f>
        <v>0</v>
      </c>
      <c r="I151" s="487"/>
      <c r="J151" s="487"/>
      <c r="K151" s="487"/>
    </row>
    <row r="152" spans="1:11" s="265" customFormat="1">
      <c r="A152" s="513"/>
      <c r="B152" s="514"/>
      <c r="C152" s="514"/>
      <c r="D152" s="515"/>
      <c r="E152" s="516"/>
      <c r="F152" s="517"/>
      <c r="G152" s="516"/>
      <c r="H152" s="518"/>
      <c r="I152" s="487"/>
      <c r="J152" s="487"/>
      <c r="K152" s="487"/>
    </row>
    <row r="153" spans="1:11" s="265" customFormat="1">
      <c r="A153" s="513"/>
      <c r="B153" s="514" t="str">
        <f>B62</f>
        <v>III.</v>
      </c>
      <c r="C153" s="514"/>
      <c r="D153" s="515" t="str">
        <f>+D76</f>
        <v>III. ODVODNJAVANJE - SKUPAJ:</v>
      </c>
      <c r="E153" s="516"/>
      <c r="F153" s="517"/>
      <c r="G153" s="516"/>
      <c r="H153" s="518">
        <f>$H$76</f>
        <v>0</v>
      </c>
      <c r="I153" s="487"/>
      <c r="J153" s="487"/>
      <c r="K153" s="487"/>
    </row>
    <row r="154" spans="1:11" s="265" customFormat="1">
      <c r="A154" s="513"/>
      <c r="B154" s="514"/>
      <c r="C154" s="514"/>
      <c r="D154" s="515"/>
      <c r="E154" s="516"/>
      <c r="F154" s="517"/>
      <c r="G154" s="516"/>
      <c r="H154" s="518"/>
      <c r="I154" s="487"/>
      <c r="J154" s="487"/>
      <c r="K154" s="487"/>
    </row>
    <row r="155" spans="1:11" s="265" customFormat="1">
      <c r="A155" s="513"/>
      <c r="B155" s="514" t="str">
        <f>B78</f>
        <v>IV.</v>
      </c>
      <c r="C155" s="514"/>
      <c r="D155" s="515" t="str">
        <f>+D78</f>
        <v>GRADBENA IN OBRTNIŠKA DELA</v>
      </c>
      <c r="E155" s="516"/>
      <c r="F155" s="517"/>
      <c r="G155" s="516"/>
      <c r="H155" s="518">
        <f>$H$130</f>
        <v>0</v>
      </c>
      <c r="I155" s="487"/>
      <c r="J155" s="487"/>
      <c r="K155" s="487"/>
    </row>
    <row r="156" spans="1:11" s="265" customFormat="1">
      <c r="A156" s="513"/>
      <c r="B156" s="514"/>
      <c r="C156" s="514"/>
      <c r="D156" s="515"/>
      <c r="E156" s="516"/>
      <c r="F156" s="517"/>
      <c r="G156" s="516"/>
      <c r="H156" s="518"/>
      <c r="I156" s="487"/>
      <c r="J156" s="487"/>
      <c r="K156" s="487"/>
    </row>
    <row r="157" spans="1:11" s="265" customFormat="1">
      <c r="A157" s="513"/>
      <c r="B157" s="514" t="str">
        <f>B132</f>
        <v>VI.</v>
      </c>
      <c r="C157" s="514"/>
      <c r="D157" s="555" t="str">
        <f>+D132</f>
        <v>TUJE STORITVE</v>
      </c>
      <c r="E157" s="516"/>
      <c r="F157" s="517"/>
      <c r="G157" s="516"/>
      <c r="H157" s="518">
        <f>$H$142</f>
        <v>0</v>
      </c>
      <c r="I157" s="487"/>
      <c r="J157" s="487"/>
      <c r="K157" s="487"/>
    </row>
    <row r="158" spans="1:11" s="265" customFormat="1" ht="13.8" thickBot="1">
      <c r="A158" s="519"/>
      <c r="B158" s="520"/>
      <c r="C158" s="520"/>
      <c r="D158" s="520"/>
      <c r="E158" s="521"/>
      <c r="F158" s="522"/>
      <c r="G158" s="521"/>
      <c r="H158" s="523"/>
      <c r="I158" s="487"/>
      <c r="J158" s="487"/>
      <c r="K158" s="487"/>
    </row>
    <row r="159" spans="1:11" s="265" customFormat="1" ht="13.8" thickTop="1">
      <c r="A159" s="524"/>
      <c r="B159" s="525"/>
      <c r="C159" s="525"/>
      <c r="D159" s="526"/>
      <c r="E159" s="527"/>
      <c r="F159" s="528"/>
      <c r="G159" s="529"/>
      <c r="H159" s="530"/>
      <c r="I159" s="487"/>
      <c r="J159" s="487"/>
      <c r="K159" s="487"/>
    </row>
    <row r="160" spans="1:11" s="265" customFormat="1">
      <c r="A160" s="531"/>
      <c r="B160" s="532"/>
      <c r="C160" s="532"/>
      <c r="D160" s="533" t="str">
        <f>CONCATENATE(A4," ",D4," - SKUPAJ:")</f>
        <v xml:space="preserve"> PODODSEK 1.4 - SKUPAJ:</v>
      </c>
      <c r="E160" s="534"/>
      <c r="F160" s="535"/>
      <c r="G160" s="484"/>
      <c r="H160" s="518">
        <f>SUM(H149:H157)</f>
        <v>0</v>
      </c>
      <c r="I160" s="487"/>
      <c r="J160" s="487"/>
      <c r="K160" s="487"/>
    </row>
    <row r="161" spans="2:11" s="265" customFormat="1" ht="12">
      <c r="B161" s="268"/>
      <c r="C161" s="268"/>
      <c r="D161" s="266"/>
      <c r="E161" s="383"/>
      <c r="F161" s="536"/>
      <c r="G161" s="268"/>
      <c r="H161" s="268"/>
      <c r="I161" s="487"/>
      <c r="J161" s="487"/>
      <c r="K161" s="487"/>
    </row>
    <row r="162" spans="2:11" s="265" customFormat="1" ht="12">
      <c r="B162" s="268"/>
      <c r="C162" s="268"/>
      <c r="D162" s="266"/>
      <c r="E162" s="383"/>
      <c r="F162" s="536"/>
      <c r="G162" s="268"/>
      <c r="H162" s="268"/>
      <c r="I162" s="487"/>
      <c r="J162" s="487"/>
      <c r="K162" s="487"/>
    </row>
    <row r="163" spans="2:11" s="265" customFormat="1" ht="12">
      <c r="B163" s="268"/>
      <c r="C163" s="268"/>
      <c r="D163" s="266"/>
      <c r="E163" s="383"/>
      <c r="F163" s="536"/>
      <c r="G163" s="268"/>
      <c r="H163" s="268"/>
      <c r="I163" s="487"/>
      <c r="J163" s="487"/>
      <c r="K163" s="487"/>
    </row>
    <row r="164" spans="2:11" s="265" customFormat="1" ht="12">
      <c r="B164" s="268"/>
      <c r="C164" s="268"/>
      <c r="D164" s="266"/>
      <c r="E164" s="383"/>
      <c r="F164" s="536"/>
      <c r="G164" s="268"/>
      <c r="H164" s="268"/>
      <c r="I164" s="487"/>
      <c r="J164" s="487"/>
      <c r="K164" s="487"/>
    </row>
    <row r="165" spans="2:11" s="265" customFormat="1" ht="12">
      <c r="B165" s="268"/>
      <c r="C165" s="268"/>
      <c r="D165" s="266"/>
      <c r="E165" s="383"/>
      <c r="F165" s="536"/>
      <c r="G165" s="268"/>
      <c r="H165" s="268"/>
      <c r="I165" s="487"/>
      <c r="J165" s="487"/>
      <c r="K165" s="487"/>
    </row>
    <row r="166" spans="2:11" s="265" customFormat="1" ht="12">
      <c r="B166" s="268"/>
      <c r="C166" s="268"/>
      <c r="D166" s="266"/>
      <c r="E166" s="383"/>
      <c r="F166" s="536"/>
      <c r="G166" s="268"/>
      <c r="H166" s="268"/>
      <c r="I166" s="487"/>
      <c r="J166" s="487"/>
      <c r="K166" s="487"/>
    </row>
    <row r="167" spans="2:11" s="265" customFormat="1" ht="12">
      <c r="B167" s="268"/>
      <c r="C167" s="268"/>
      <c r="D167" s="266"/>
      <c r="E167" s="383"/>
      <c r="F167" s="536"/>
      <c r="G167" s="268"/>
      <c r="H167" s="268"/>
      <c r="I167" s="487"/>
      <c r="J167" s="487"/>
      <c r="K167" s="487"/>
    </row>
    <row r="168" spans="2:11" s="265" customFormat="1" ht="12">
      <c r="B168" s="268"/>
      <c r="C168" s="268"/>
      <c r="D168" s="266"/>
      <c r="E168" s="383"/>
      <c r="F168" s="536"/>
      <c r="G168" s="268"/>
      <c r="H168" s="268"/>
      <c r="I168" s="487"/>
      <c r="J168" s="487"/>
      <c r="K168" s="487"/>
    </row>
    <row r="169" spans="2:11" s="265" customFormat="1" ht="12">
      <c r="B169" s="268"/>
      <c r="C169" s="268"/>
      <c r="D169" s="266"/>
      <c r="E169" s="383"/>
      <c r="F169" s="536"/>
      <c r="G169" s="268"/>
      <c r="H169" s="268"/>
      <c r="I169" s="487"/>
      <c r="J169" s="487"/>
      <c r="K169" s="487"/>
    </row>
    <row r="170" spans="2:11" s="265" customFormat="1" ht="12">
      <c r="B170" s="268"/>
      <c r="C170" s="268"/>
      <c r="D170" s="266"/>
      <c r="E170" s="383"/>
      <c r="F170" s="536"/>
      <c r="G170" s="268"/>
      <c r="H170" s="268"/>
      <c r="I170" s="487"/>
      <c r="J170" s="487"/>
      <c r="K170" s="487"/>
    </row>
    <row r="171" spans="2:11" s="265" customFormat="1" ht="12">
      <c r="B171" s="268"/>
      <c r="C171" s="268"/>
      <c r="D171" s="266"/>
      <c r="E171" s="383"/>
      <c r="F171" s="536"/>
      <c r="G171" s="268"/>
      <c r="H171" s="268"/>
      <c r="I171" s="487"/>
      <c r="J171" s="487"/>
      <c r="K171" s="487"/>
    </row>
    <row r="172" spans="2:11" s="265" customFormat="1" ht="12">
      <c r="B172" s="268"/>
      <c r="C172" s="268"/>
      <c r="D172" s="266"/>
      <c r="E172" s="383"/>
      <c r="F172" s="536"/>
      <c r="G172" s="268"/>
      <c r="H172" s="268"/>
      <c r="I172" s="487"/>
      <c r="J172" s="487"/>
      <c r="K172" s="487"/>
    </row>
    <row r="173" spans="2:11" s="265" customFormat="1" ht="12">
      <c r="B173" s="268"/>
      <c r="C173" s="268"/>
      <c r="D173" s="266"/>
      <c r="E173" s="383"/>
      <c r="F173" s="536"/>
      <c r="G173" s="268"/>
      <c r="H173" s="268"/>
      <c r="I173" s="487"/>
      <c r="J173" s="487"/>
      <c r="K173" s="487"/>
    </row>
    <row r="174" spans="2:11" s="265" customFormat="1" ht="12">
      <c r="B174" s="268"/>
      <c r="C174" s="268"/>
      <c r="D174" s="266"/>
      <c r="E174" s="383"/>
      <c r="F174" s="536"/>
      <c r="G174" s="268"/>
      <c r="H174" s="268"/>
      <c r="I174" s="487"/>
      <c r="J174" s="487"/>
      <c r="K174" s="487"/>
    </row>
    <row r="175" spans="2:11" s="265" customFormat="1" ht="12">
      <c r="B175" s="268"/>
      <c r="C175" s="268"/>
      <c r="D175" s="266"/>
      <c r="E175" s="383"/>
      <c r="F175" s="536"/>
      <c r="G175" s="268"/>
      <c r="H175" s="268"/>
      <c r="I175" s="487"/>
      <c r="J175" s="487"/>
      <c r="K175" s="487"/>
    </row>
    <row r="176" spans="2:11" s="265" customFormat="1" ht="12">
      <c r="B176" s="268"/>
      <c r="C176" s="268"/>
      <c r="D176" s="266"/>
      <c r="E176" s="383"/>
      <c r="F176" s="536"/>
      <c r="G176" s="268"/>
      <c r="H176" s="268"/>
      <c r="I176" s="487"/>
      <c r="J176" s="487"/>
      <c r="K176" s="487"/>
    </row>
    <row r="177" spans="2:11" s="265" customFormat="1" ht="12">
      <c r="B177" s="268"/>
      <c r="C177" s="268"/>
      <c r="D177" s="266"/>
      <c r="E177" s="383"/>
      <c r="F177" s="536"/>
      <c r="G177" s="268"/>
      <c r="H177" s="268"/>
      <c r="I177" s="487"/>
      <c r="J177" s="487"/>
      <c r="K177" s="487"/>
    </row>
    <row r="178" spans="2:11" s="265" customFormat="1" ht="12">
      <c r="B178" s="268"/>
      <c r="C178" s="268"/>
      <c r="D178" s="266"/>
      <c r="E178" s="383"/>
      <c r="F178" s="536"/>
      <c r="G178" s="268"/>
      <c r="H178" s="268"/>
      <c r="I178" s="487"/>
      <c r="J178" s="487"/>
      <c r="K178" s="487"/>
    </row>
    <row r="179" spans="2:11" s="265" customFormat="1" ht="12">
      <c r="B179" s="268"/>
      <c r="C179" s="268"/>
      <c r="D179" s="266"/>
      <c r="E179" s="383"/>
      <c r="F179" s="536"/>
      <c r="G179" s="268"/>
      <c r="H179" s="268"/>
      <c r="I179" s="487"/>
      <c r="J179" s="487"/>
      <c r="K179" s="487"/>
    </row>
    <row r="180" spans="2:11" s="265" customFormat="1" ht="12">
      <c r="B180" s="268"/>
      <c r="C180" s="268"/>
      <c r="D180" s="266"/>
      <c r="E180" s="383"/>
      <c r="F180" s="536"/>
      <c r="G180" s="268"/>
      <c r="H180" s="268"/>
      <c r="I180" s="487"/>
      <c r="J180" s="487"/>
      <c r="K180" s="487"/>
    </row>
    <row r="181" spans="2:11" s="265" customFormat="1" ht="12">
      <c r="B181" s="268"/>
      <c r="C181" s="268"/>
      <c r="D181" s="266"/>
      <c r="E181" s="383"/>
      <c r="F181" s="536"/>
      <c r="G181" s="268"/>
      <c r="H181" s="268"/>
      <c r="I181" s="487"/>
      <c r="J181" s="487"/>
      <c r="K181" s="487"/>
    </row>
    <row r="182" spans="2:11" s="265" customFormat="1" ht="12">
      <c r="B182" s="268"/>
      <c r="C182" s="268"/>
      <c r="D182" s="266"/>
      <c r="E182" s="383"/>
      <c r="F182" s="536"/>
      <c r="G182" s="268"/>
      <c r="H182" s="268"/>
      <c r="I182" s="487"/>
      <c r="J182" s="487"/>
      <c r="K182" s="487"/>
    </row>
    <row r="183" spans="2:11" s="265" customFormat="1" ht="12">
      <c r="B183" s="268"/>
      <c r="C183" s="268"/>
      <c r="D183" s="266"/>
      <c r="E183" s="383"/>
      <c r="F183" s="536"/>
      <c r="G183" s="268"/>
      <c r="H183" s="268"/>
      <c r="I183" s="487"/>
      <c r="J183" s="487"/>
      <c r="K183" s="487"/>
    </row>
    <row r="184" spans="2:11" s="265" customFormat="1" ht="12">
      <c r="B184" s="268"/>
      <c r="C184" s="268"/>
      <c r="D184" s="266"/>
      <c r="E184" s="383"/>
      <c r="F184" s="536"/>
      <c r="G184" s="268"/>
      <c r="H184" s="268"/>
      <c r="I184" s="487"/>
      <c r="J184" s="487"/>
      <c r="K184" s="487"/>
    </row>
    <row r="185" spans="2:11" s="265" customFormat="1" ht="12">
      <c r="B185" s="268"/>
      <c r="C185" s="268"/>
      <c r="D185" s="266"/>
      <c r="E185" s="383"/>
      <c r="F185" s="536"/>
      <c r="G185" s="268"/>
      <c r="H185" s="268"/>
      <c r="I185" s="487"/>
      <c r="J185" s="487"/>
      <c r="K185" s="487"/>
    </row>
    <row r="186" spans="2:11" s="265" customFormat="1" ht="12">
      <c r="B186" s="268"/>
      <c r="C186" s="268"/>
      <c r="D186" s="266"/>
      <c r="E186" s="383"/>
      <c r="F186" s="536"/>
      <c r="G186" s="268"/>
      <c r="H186" s="268"/>
      <c r="I186" s="487"/>
      <c r="J186" s="487"/>
      <c r="K186" s="487"/>
    </row>
    <row r="187" spans="2:11" s="265" customFormat="1" ht="12">
      <c r="B187" s="268"/>
      <c r="C187" s="268"/>
      <c r="D187" s="266"/>
      <c r="E187" s="383"/>
      <c r="F187" s="536"/>
      <c r="G187" s="268"/>
      <c r="H187" s="268"/>
      <c r="I187" s="487"/>
      <c r="J187" s="487"/>
      <c r="K187" s="487"/>
    </row>
    <row r="188" spans="2:11" s="265" customFormat="1" ht="12">
      <c r="B188" s="268"/>
      <c r="C188" s="268"/>
      <c r="D188" s="266"/>
      <c r="E188" s="383"/>
      <c r="F188" s="536"/>
      <c r="G188" s="268"/>
      <c r="H188" s="268"/>
      <c r="I188" s="487"/>
      <c r="J188" s="487"/>
      <c r="K188" s="487"/>
    </row>
    <row r="189" spans="2:11" s="265" customFormat="1" ht="12">
      <c r="B189" s="268"/>
      <c r="C189" s="268"/>
      <c r="D189" s="266"/>
      <c r="E189" s="383"/>
      <c r="F189" s="536"/>
      <c r="G189" s="268"/>
      <c r="H189" s="268"/>
      <c r="I189" s="487"/>
      <c r="J189" s="487"/>
      <c r="K189" s="487"/>
    </row>
    <row r="190" spans="2:11" s="265" customFormat="1" ht="12">
      <c r="B190" s="268"/>
      <c r="C190" s="268"/>
      <c r="D190" s="266"/>
      <c r="E190" s="383"/>
      <c r="F190" s="536"/>
      <c r="G190" s="268"/>
      <c r="H190" s="268"/>
      <c r="I190" s="487"/>
      <c r="J190" s="487"/>
      <c r="K190" s="487"/>
    </row>
    <row r="191" spans="2:11" s="265" customFormat="1" ht="12">
      <c r="B191" s="268"/>
      <c r="C191" s="268"/>
      <c r="D191" s="266"/>
      <c r="E191" s="383"/>
      <c r="F191" s="536"/>
      <c r="G191" s="268"/>
      <c r="H191" s="268"/>
      <c r="I191" s="487"/>
      <c r="J191" s="487"/>
      <c r="K191" s="487"/>
    </row>
    <row r="192" spans="2:11" s="265" customFormat="1" ht="12">
      <c r="B192" s="268"/>
      <c r="C192" s="268"/>
      <c r="D192" s="266"/>
      <c r="E192" s="383"/>
      <c r="F192" s="536"/>
      <c r="G192" s="268"/>
      <c r="H192" s="268"/>
      <c r="I192" s="487"/>
      <c r="J192" s="487"/>
      <c r="K192" s="487"/>
    </row>
    <row r="193" spans="1:11" s="265" customFormat="1" ht="12">
      <c r="B193" s="268"/>
      <c r="C193" s="268"/>
      <c r="D193" s="266"/>
      <c r="E193" s="383"/>
      <c r="F193" s="536"/>
      <c r="G193" s="268"/>
      <c r="H193" s="268"/>
      <c r="I193" s="487"/>
      <c r="J193" s="487"/>
      <c r="K193" s="487"/>
    </row>
    <row r="194" spans="1:11" s="265" customFormat="1" ht="12">
      <c r="B194" s="268"/>
      <c r="C194" s="268"/>
      <c r="D194" s="266"/>
      <c r="E194" s="383"/>
      <c r="F194" s="536"/>
      <c r="G194" s="268"/>
      <c r="H194" s="268"/>
      <c r="I194" s="487"/>
      <c r="J194" s="487"/>
      <c r="K194" s="487"/>
    </row>
    <row r="195" spans="1:11" s="265" customFormat="1" ht="12">
      <c r="B195" s="268"/>
      <c r="C195" s="268"/>
      <c r="D195" s="266"/>
      <c r="E195" s="383"/>
      <c r="F195" s="536"/>
      <c r="G195" s="268"/>
      <c r="H195" s="268"/>
      <c r="I195" s="487"/>
      <c r="J195" s="487"/>
      <c r="K195" s="487"/>
    </row>
    <row r="196" spans="1:11" s="265" customFormat="1" ht="12">
      <c r="B196" s="268"/>
      <c r="C196" s="268"/>
      <c r="D196" s="266"/>
      <c r="E196" s="383"/>
      <c r="F196" s="536"/>
      <c r="G196" s="268"/>
      <c r="H196" s="268"/>
      <c r="I196" s="487"/>
      <c r="J196" s="487"/>
      <c r="K196" s="487"/>
    </row>
    <row r="197" spans="1:11" s="265" customFormat="1" ht="12">
      <c r="B197" s="268"/>
      <c r="C197" s="268"/>
      <c r="D197" s="266"/>
      <c r="E197" s="383"/>
      <c r="F197" s="536"/>
      <c r="G197" s="268"/>
      <c r="H197" s="268"/>
      <c r="I197" s="487"/>
      <c r="J197" s="487"/>
      <c r="K197" s="487"/>
    </row>
    <row r="198" spans="1:11" s="265" customFormat="1" ht="12">
      <c r="B198" s="268"/>
      <c r="C198" s="268"/>
      <c r="D198" s="266"/>
      <c r="E198" s="383"/>
      <c r="F198" s="536"/>
      <c r="G198" s="268"/>
      <c r="H198" s="268"/>
      <c r="I198" s="487"/>
      <c r="J198" s="487"/>
      <c r="K198" s="487"/>
    </row>
    <row r="199" spans="1:11" s="265" customFormat="1" ht="12">
      <c r="B199" s="268"/>
      <c r="C199" s="268"/>
      <c r="D199" s="266"/>
      <c r="E199" s="383"/>
      <c r="F199" s="536"/>
      <c r="G199" s="268"/>
      <c r="H199" s="268"/>
      <c r="I199" s="487"/>
      <c r="J199" s="487"/>
      <c r="K199" s="487"/>
    </row>
    <row r="200" spans="1:11" s="265" customFormat="1" ht="12">
      <c r="B200" s="268"/>
      <c r="C200" s="268"/>
      <c r="D200" s="266"/>
      <c r="E200" s="383"/>
      <c r="F200" s="536"/>
      <c r="G200" s="268"/>
      <c r="H200" s="268"/>
      <c r="I200" s="487"/>
      <c r="J200" s="487"/>
      <c r="K200" s="487"/>
    </row>
    <row r="201" spans="1:11">
      <c r="A201" s="265"/>
      <c r="B201" s="268"/>
      <c r="C201" s="268"/>
      <c r="D201" s="266"/>
      <c r="E201" s="383"/>
      <c r="F201" s="536"/>
      <c r="G201" s="268"/>
      <c r="H201" s="268"/>
      <c r="I201" s="487"/>
      <c r="J201" s="487"/>
      <c r="K201" s="487"/>
    </row>
  </sheetData>
  <sheetProtection algorithmName="SHA-512" hashValue="Zxi1angVhWp+LfWRcEHGMHMOT04WI3XKZPxkEt5dM3v4il4iBc936qLO4hcScmlOC9hJFLq2ZUevc95J1Svtmg==" saltValue="9jSXY5i6ihxj+dzVtC83Ag==" spinCount="100000" sheet="1" objects="1" scenarios="1"/>
  <mergeCells count="1">
    <mergeCell ref="L6:L7"/>
  </mergeCells>
  <conditionalFormatting sqref="F26 F24">
    <cfRule type="cellIs" dxfId="13" priority="93" stopIfTrue="1" operator="equal">
      <formula>0</formula>
    </cfRule>
  </conditionalFormatting>
  <conditionalFormatting sqref="E36">
    <cfRule type="cellIs" dxfId="12" priority="83" stopIfTrue="1" operator="equal">
      <formula>0</formula>
    </cfRule>
  </conditionalFormatting>
  <conditionalFormatting sqref="F50">
    <cfRule type="cellIs" dxfId="11" priority="78" stopIfTrue="1" operator="equal">
      <formula>0</formula>
    </cfRule>
  </conditionalFormatting>
  <conditionalFormatting sqref="F56">
    <cfRule type="cellIs" dxfId="10" priority="73" stopIfTrue="1" operator="equal">
      <formula>0</formula>
    </cfRule>
  </conditionalFormatting>
  <conditionalFormatting sqref="F36">
    <cfRule type="cellIs" dxfId="9" priority="65" stopIfTrue="1" operator="equal">
      <formula>0</formula>
    </cfRule>
  </conditionalFormatting>
  <conditionalFormatting sqref="F73">
    <cfRule type="cellIs" dxfId="8" priority="64" stopIfTrue="1" operator="equal">
      <formula>0</formula>
    </cfRule>
  </conditionalFormatting>
  <conditionalFormatting sqref="F83">
    <cfRule type="cellIs" dxfId="7" priority="53" stopIfTrue="1" operator="equal">
      <formula>0</formula>
    </cfRule>
  </conditionalFormatting>
  <conditionalFormatting sqref="F67">
    <cfRule type="cellIs" dxfId="6" priority="56" stopIfTrue="1" operator="equal">
      <formula>0</formula>
    </cfRule>
  </conditionalFormatting>
  <conditionalFormatting sqref="F85 F87">
    <cfRule type="cellIs" dxfId="5" priority="54" stopIfTrue="1" operator="equal">
      <formula>0</formula>
    </cfRule>
  </conditionalFormatting>
  <conditionalFormatting sqref="F93 F99 F95">
    <cfRule type="cellIs" dxfId="4" priority="44" stopIfTrue="1" operator="equal">
      <formula>0</formula>
    </cfRule>
  </conditionalFormatting>
  <conditionalFormatting sqref="F97">
    <cfRule type="cellIs" dxfId="3" priority="43" stopIfTrue="1" operator="equal">
      <formula>0</formula>
    </cfRule>
  </conditionalFormatting>
  <conditionalFormatting sqref="F107 F105 F109 F111">
    <cfRule type="cellIs" dxfId="2" priority="35" stopIfTrue="1" operator="equal">
      <formula>0</formula>
    </cfRule>
  </conditionalFormatting>
  <conditionalFormatting sqref="F121 F125 F127">
    <cfRule type="cellIs" dxfId="1" priority="24" stopIfTrue="1" operator="equal">
      <formula>0</formula>
    </cfRule>
  </conditionalFormatting>
  <conditionalFormatting sqref="F123">
    <cfRule type="cellIs" dxfId="0" priority="22" stopIfTrue="1" operator="equal">
      <formula>0</formula>
    </cfRule>
  </conditionalFormatting>
  <pageMargins left="0.98425196850393704" right="0.39370078740157483" top="0.98425196850393704" bottom="0.74803149606299213" header="0" footer="0.39370078740157483"/>
  <pageSetup paperSize="9" scale="95" firstPageNumber="0" orientation="portrait" horizontalDpi="300" verticalDpi="300" r:id="rId1"/>
  <headerFooter alignWithMargins="0">
    <oddHeader>&amp;R&amp;"Projekt,Običajno"&amp;72p&amp;L_x000D__x000D_&amp;9</oddHeader>
    <oddFooter>&amp;C&amp;6 &amp; List: &amp;A&amp;R &amp; &amp;9 &amp; Stran: &amp;P</oddFooter>
  </headerFooter>
  <rowBreaks count="3" manualBreakCount="3">
    <brk id="77" max="7" man="1"/>
    <brk id="107" max="7" man="1"/>
    <brk id="142"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M117"/>
  <sheetViews>
    <sheetView view="pageBreakPreview" zoomScaleNormal="100" zoomScaleSheetLayoutView="100" workbookViewId="0">
      <selection activeCell="G15" sqref="G15"/>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9.8867187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873</v>
      </c>
      <c r="F3" s="412"/>
      <c r="G3" s="260"/>
      <c r="H3" s="260"/>
      <c r="I3" s="413"/>
      <c r="J3" s="413"/>
      <c r="K3" s="413"/>
      <c r="M3" s="260"/>
    </row>
    <row r="4" spans="1:13" s="387" customFormat="1" ht="17.399999999999999">
      <c r="A4" s="261"/>
      <c r="B4" s="262"/>
      <c r="C4" s="262"/>
      <c r="D4" s="243" t="s">
        <v>874</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ht="22.8">
      <c r="D7" s="426" t="s">
        <v>153</v>
      </c>
      <c r="E7" s="427"/>
      <c r="F7" s="428"/>
      <c r="G7" s="268"/>
      <c r="H7" s="268"/>
      <c r="L7" s="642"/>
      <c r="M7" s="424"/>
    </row>
    <row r="8" spans="1:13">
      <c r="D8" s="429" t="s">
        <v>0</v>
      </c>
      <c r="E8" s="427"/>
      <c r="F8" s="428"/>
      <c r="G8" s="268"/>
      <c r="H8" s="268"/>
      <c r="L8" s="614"/>
      <c r="M8" s="424"/>
    </row>
    <row r="9" spans="1:13" ht="12.75" customHeight="1">
      <c r="B9" s="268"/>
      <c r="C9" s="268"/>
      <c r="D9" s="431"/>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107</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22.8">
      <c r="A15" s="242" t="s">
        <v>103</v>
      </c>
      <c r="B15" s="240">
        <f>1</f>
        <v>1</v>
      </c>
      <c r="C15" s="191" t="s">
        <v>565</v>
      </c>
      <c r="D15" s="139" t="s">
        <v>566</v>
      </c>
      <c r="E15" s="469" t="s">
        <v>129</v>
      </c>
      <c r="F15" s="450">
        <v>0.01</v>
      </c>
      <c r="G15" s="538"/>
      <c r="H15" s="453">
        <f>ROUND(F15*G15,2)</f>
        <v>0</v>
      </c>
      <c r="I15" s="438"/>
      <c r="J15" s="438"/>
      <c r="K15" s="438"/>
      <c r="L15" s="438"/>
      <c r="M15" s="438"/>
    </row>
    <row r="16" spans="1:13" s="265" customFormat="1" ht="12">
      <c r="A16" s="242"/>
      <c r="B16" s="240"/>
      <c r="C16" s="240"/>
      <c r="D16" s="139" t="s">
        <v>41</v>
      </c>
      <c r="E16" s="449"/>
      <c r="F16" s="450"/>
      <c r="G16" s="553"/>
      <c r="H16" s="470"/>
      <c r="I16" s="438"/>
      <c r="J16" s="438"/>
      <c r="K16" s="438"/>
      <c r="L16" s="438"/>
      <c r="M16" s="438"/>
    </row>
    <row r="17" spans="1:13" s="265" customFormat="1" ht="22.8">
      <c r="A17" s="242" t="s">
        <v>103</v>
      </c>
      <c r="B17" s="240">
        <v>2</v>
      </c>
      <c r="C17" s="191" t="s">
        <v>567</v>
      </c>
      <c r="D17" s="139" t="s">
        <v>568</v>
      </c>
      <c r="E17" s="469" t="s">
        <v>13</v>
      </c>
      <c r="F17" s="450">
        <v>2</v>
      </c>
      <c r="G17" s="538"/>
      <c r="H17" s="453">
        <f>ROUND(F17*G17,2)</f>
        <v>0</v>
      </c>
      <c r="I17" s="438"/>
      <c r="J17" s="438"/>
      <c r="K17" s="438"/>
      <c r="L17" s="438"/>
      <c r="M17" s="438"/>
    </row>
    <row r="18" spans="1:13" s="265" customFormat="1" ht="12">
      <c r="A18" s="242"/>
      <c r="B18" s="240"/>
      <c r="C18" s="240"/>
      <c r="D18" s="139"/>
      <c r="E18" s="469"/>
      <c r="F18" s="450"/>
      <c r="G18" s="553"/>
      <c r="H18" s="470"/>
      <c r="I18" s="438"/>
      <c r="J18" s="438"/>
      <c r="K18" s="438"/>
      <c r="L18" s="438"/>
      <c r="M18" s="438"/>
    </row>
    <row r="19" spans="1:13" s="265" customFormat="1" ht="22.8">
      <c r="A19" s="242" t="s">
        <v>103</v>
      </c>
      <c r="B19" s="240">
        <v>3</v>
      </c>
      <c r="C19" s="191" t="s">
        <v>504</v>
      </c>
      <c r="D19" s="139" t="s">
        <v>569</v>
      </c>
      <c r="E19" s="469" t="s">
        <v>127</v>
      </c>
      <c r="F19" s="450">
        <v>1</v>
      </c>
      <c r="G19" s="538"/>
      <c r="H19" s="453">
        <f>ROUND(F19*G19,2)</f>
        <v>0</v>
      </c>
      <c r="I19" s="438"/>
      <c r="J19" s="438"/>
      <c r="K19" s="438"/>
      <c r="L19" s="438"/>
      <c r="M19" s="438"/>
    </row>
    <row r="20" spans="1:13" s="265" customFormat="1" ht="12">
      <c r="A20" s="246"/>
      <c r="B20" s="247"/>
      <c r="C20" s="247"/>
      <c r="D20" s="454"/>
      <c r="E20" s="234"/>
      <c r="F20" s="452"/>
      <c r="G20" s="453"/>
      <c r="H20" s="453"/>
      <c r="I20" s="438"/>
      <c r="J20" s="438"/>
      <c r="K20" s="438"/>
      <c r="L20" s="438"/>
      <c r="M20" s="438"/>
    </row>
    <row r="21" spans="1:13" s="265" customFormat="1" ht="13.8" thickBot="1">
      <c r="A21" s="248"/>
      <c r="B21" s="249"/>
      <c r="C21" s="249"/>
      <c r="D21" s="455" t="str">
        <f>CONCATENATE(B13," ",D13," - SKUPAJ:")</f>
        <v>I. PREDDELA - SKUPAJ:</v>
      </c>
      <c r="E21" s="455"/>
      <c r="F21" s="456"/>
      <c r="G21" s="457"/>
      <c r="H21" s="458">
        <f>SUM(H15:H19)</f>
        <v>0</v>
      </c>
      <c r="I21" s="438"/>
      <c r="J21" s="438"/>
      <c r="K21" s="438"/>
      <c r="L21" s="438"/>
      <c r="M21" s="438"/>
    </row>
    <row r="22" spans="1:13" s="265" customFormat="1">
      <c r="A22" s="250"/>
      <c r="B22" s="251"/>
      <c r="C22" s="251"/>
      <c r="D22" s="459"/>
      <c r="E22" s="459"/>
      <c r="F22" s="460"/>
      <c r="G22" s="461"/>
      <c r="H22" s="462"/>
      <c r="I22" s="438"/>
      <c r="J22" s="438"/>
      <c r="K22" s="438"/>
      <c r="L22" s="438"/>
      <c r="M22" s="438"/>
    </row>
    <row r="23" spans="1:13" s="265" customFormat="1" ht="16.2" thickBot="1">
      <c r="A23" s="252"/>
      <c r="B23" s="253" t="s">
        <v>104</v>
      </c>
      <c r="C23" s="253"/>
      <c r="D23" s="443" t="s">
        <v>108</v>
      </c>
      <c r="E23" s="463"/>
      <c r="F23" s="464"/>
      <c r="G23" s="446"/>
      <c r="H23" s="447"/>
      <c r="I23" s="438"/>
      <c r="J23" s="438"/>
      <c r="K23" s="438"/>
      <c r="L23" s="438"/>
      <c r="M23" s="438"/>
    </row>
    <row r="24" spans="1:13" s="265" customFormat="1">
      <c r="A24" s="254"/>
      <c r="B24" s="255"/>
      <c r="C24" s="255"/>
      <c r="D24" s="440"/>
      <c r="E24" s="461"/>
      <c r="F24" s="462"/>
      <c r="G24" s="267"/>
      <c r="H24" s="465"/>
      <c r="I24" s="438"/>
      <c r="J24" s="438"/>
      <c r="K24" s="438"/>
      <c r="L24" s="438"/>
      <c r="M24" s="438"/>
    </row>
    <row r="25" spans="1:13" s="432" customFormat="1" ht="22.8">
      <c r="A25" s="241" t="str">
        <f>$B$23</f>
        <v>II.</v>
      </c>
      <c r="B25" s="240">
        <f>COUNT(#REF!)+1</f>
        <v>1</v>
      </c>
      <c r="C25" s="667" t="s">
        <v>179</v>
      </c>
      <c r="D25" s="668" t="s">
        <v>180</v>
      </c>
      <c r="E25" s="669" t="s">
        <v>109</v>
      </c>
      <c r="F25" s="452">
        <v>3</v>
      </c>
      <c r="G25" s="538"/>
      <c r="H25" s="453">
        <f>ROUND(F25*G25,2)</f>
        <v>0</v>
      </c>
      <c r="I25" s="438"/>
      <c r="J25" s="438"/>
      <c r="K25" s="438"/>
      <c r="L25" s="438"/>
    </row>
    <row r="26" spans="1:13" s="265" customFormat="1" ht="12">
      <c r="A26" s="241"/>
      <c r="B26" s="240"/>
      <c r="C26" s="191"/>
      <c r="D26" s="472"/>
      <c r="E26" s="469"/>
      <c r="F26" s="450"/>
      <c r="G26" s="470"/>
      <c r="H26" s="470"/>
      <c r="I26" s="438"/>
      <c r="J26" s="438"/>
      <c r="K26" s="438"/>
      <c r="L26" s="438"/>
      <c r="M26" s="438"/>
    </row>
    <row r="27" spans="1:13" s="432" customFormat="1" ht="45.6">
      <c r="A27" s="241" t="str">
        <f>$B$23</f>
        <v>II.</v>
      </c>
      <c r="B27" s="191">
        <f>COUNT($A$21:B26)+1</f>
        <v>2</v>
      </c>
      <c r="C27" s="191" t="s">
        <v>570</v>
      </c>
      <c r="D27" s="472" t="s">
        <v>571</v>
      </c>
      <c r="E27" s="469" t="s">
        <v>109</v>
      </c>
      <c r="F27" s="452">
        <v>1</v>
      </c>
      <c r="G27" s="538"/>
      <c r="H27" s="453">
        <f>ROUND(F27*G27,2)</f>
        <v>0</v>
      </c>
      <c r="I27" s="402"/>
      <c r="J27" s="402"/>
      <c r="K27" s="402"/>
      <c r="L27" s="471"/>
    </row>
    <row r="28" spans="1:13" s="265" customFormat="1">
      <c r="A28" s="242"/>
      <c r="B28" s="191"/>
      <c r="C28" s="191"/>
      <c r="D28" s="472"/>
      <c r="E28" s="469"/>
      <c r="F28" s="450"/>
      <c r="G28" s="453"/>
      <c r="H28" s="453"/>
      <c r="I28" s="402"/>
      <c r="J28" s="402"/>
      <c r="K28" s="402"/>
      <c r="L28" s="473"/>
      <c r="M28" s="438"/>
    </row>
    <row r="29" spans="1:13" s="432" customFormat="1" ht="45.6">
      <c r="A29" s="241" t="str">
        <f>$B$23</f>
        <v>II.</v>
      </c>
      <c r="B29" s="191">
        <f>COUNT($A$21:B28)+1</f>
        <v>3</v>
      </c>
      <c r="C29" s="191" t="s">
        <v>572</v>
      </c>
      <c r="D29" s="472" t="s">
        <v>805</v>
      </c>
      <c r="E29" s="469" t="s">
        <v>109</v>
      </c>
      <c r="F29" s="452">
        <v>4</v>
      </c>
      <c r="G29" s="538"/>
      <c r="H29" s="453">
        <f>ROUND(F29*G29,2)</f>
        <v>0</v>
      </c>
      <c r="I29" s="402"/>
      <c r="J29" s="402"/>
      <c r="K29" s="402"/>
      <c r="L29" s="471"/>
    </row>
    <row r="30" spans="1:13" s="265" customFormat="1">
      <c r="A30" s="242"/>
      <c r="B30" s="191"/>
      <c r="C30" s="191"/>
      <c r="D30" s="472"/>
      <c r="E30" s="469"/>
      <c r="F30" s="450"/>
      <c r="G30" s="470"/>
      <c r="H30" s="470"/>
      <c r="I30" s="402"/>
      <c r="J30" s="402"/>
      <c r="K30" s="402"/>
      <c r="L30" s="473"/>
      <c r="M30" s="438"/>
    </row>
    <row r="31" spans="1:13" s="432" customFormat="1" ht="34.200000000000003">
      <c r="A31" s="241" t="str">
        <f>$B$23</f>
        <v>II.</v>
      </c>
      <c r="B31" s="191">
        <f>COUNT($A$21:B30)+1</f>
        <v>4</v>
      </c>
      <c r="C31" s="191" t="s">
        <v>573</v>
      </c>
      <c r="D31" s="472" t="s">
        <v>806</v>
      </c>
      <c r="E31" s="469" t="s">
        <v>109</v>
      </c>
      <c r="F31" s="452">
        <v>2</v>
      </c>
      <c r="G31" s="538"/>
      <c r="H31" s="453">
        <f>ROUND(F31*G31,2)</f>
        <v>0</v>
      </c>
      <c r="I31" s="402"/>
      <c r="J31" s="402"/>
      <c r="K31" s="402"/>
      <c r="L31" s="471"/>
    </row>
    <row r="32" spans="1:13" s="432" customFormat="1">
      <c r="A32" s="242"/>
      <c r="B32" s="191"/>
      <c r="C32" s="191"/>
      <c r="D32" s="472"/>
      <c r="E32" s="469"/>
      <c r="F32" s="450"/>
      <c r="G32" s="470"/>
      <c r="H32" s="470"/>
      <c r="I32" s="402"/>
      <c r="J32" s="402"/>
      <c r="K32" s="402"/>
      <c r="L32" s="471"/>
    </row>
    <row r="33" spans="1:13" s="432" customFormat="1" ht="34.200000000000003">
      <c r="A33" s="241" t="str">
        <f>$B$23</f>
        <v>II.</v>
      </c>
      <c r="B33" s="191">
        <f>COUNT($A$21:B32)+1</f>
        <v>5</v>
      </c>
      <c r="C33" s="191" t="s">
        <v>574</v>
      </c>
      <c r="D33" s="472" t="s">
        <v>807</v>
      </c>
      <c r="E33" s="469" t="s">
        <v>109</v>
      </c>
      <c r="F33" s="452">
        <v>1</v>
      </c>
      <c r="G33" s="538"/>
      <c r="H33" s="453">
        <f>ROUND(F33*G33,2)</f>
        <v>0</v>
      </c>
      <c r="I33" s="402"/>
      <c r="J33" s="402"/>
      <c r="K33" s="402"/>
      <c r="L33" s="471"/>
    </row>
    <row r="34" spans="1:13" s="432" customFormat="1">
      <c r="A34" s="242"/>
      <c r="B34" s="191"/>
      <c r="C34" s="191"/>
      <c r="D34" s="139"/>
      <c r="E34" s="469"/>
      <c r="F34" s="450"/>
      <c r="G34" s="470"/>
      <c r="H34" s="470"/>
      <c r="I34" s="402"/>
      <c r="J34" s="402"/>
      <c r="K34" s="402"/>
      <c r="L34" s="471"/>
    </row>
    <row r="35" spans="1:13" s="432" customFormat="1" ht="22.8">
      <c r="A35" s="241" t="str">
        <f>$B$23</f>
        <v>II.</v>
      </c>
      <c r="B35" s="191">
        <f>COUNT($A$21:B34)+1</f>
        <v>6</v>
      </c>
      <c r="C35" s="191" t="s">
        <v>400</v>
      </c>
      <c r="D35" s="139" t="s">
        <v>575</v>
      </c>
      <c r="E35" s="469" t="s">
        <v>109</v>
      </c>
      <c r="F35" s="452">
        <v>6</v>
      </c>
      <c r="G35" s="538"/>
      <c r="H35" s="453">
        <f>ROUND(F35*G35,2)</f>
        <v>0</v>
      </c>
      <c r="I35" s="402"/>
      <c r="J35" s="402"/>
      <c r="K35" s="402"/>
      <c r="L35" s="471"/>
    </row>
    <row r="36" spans="1:13" s="265" customFormat="1">
      <c r="A36" s="242"/>
      <c r="B36" s="191"/>
      <c r="C36" s="191"/>
      <c r="D36" s="139"/>
      <c r="E36" s="234"/>
      <c r="F36" s="452"/>
      <c r="G36" s="470"/>
      <c r="H36" s="470"/>
      <c r="I36" s="402"/>
      <c r="J36" s="402"/>
      <c r="K36" s="402"/>
      <c r="L36" s="474"/>
      <c r="M36" s="438"/>
    </row>
    <row r="37" spans="1:13" s="432" customFormat="1" ht="45.6">
      <c r="A37" s="241" t="str">
        <f>$B$23</f>
        <v>II.</v>
      </c>
      <c r="B37" s="191">
        <f>COUNT($A$21:B36)+1</f>
        <v>7</v>
      </c>
      <c r="C37" s="191" t="s">
        <v>576</v>
      </c>
      <c r="D37" s="139" t="s">
        <v>577</v>
      </c>
      <c r="E37" s="469" t="s">
        <v>109</v>
      </c>
      <c r="F37" s="452">
        <v>1</v>
      </c>
      <c r="G37" s="538"/>
      <c r="H37" s="453">
        <f>ROUND(F37*G37,2)</f>
        <v>0</v>
      </c>
      <c r="I37" s="402"/>
      <c r="J37" s="402"/>
      <c r="K37" s="402"/>
      <c r="L37" s="471"/>
    </row>
    <row r="38" spans="1:13" s="265" customFormat="1">
      <c r="A38" s="242"/>
      <c r="B38" s="191"/>
      <c r="C38" s="191"/>
      <c r="D38" s="139"/>
      <c r="E38" s="469"/>
      <c r="F38" s="450"/>
      <c r="G38" s="470"/>
      <c r="H38" s="470"/>
      <c r="I38" s="402"/>
      <c r="J38" s="402"/>
      <c r="K38" s="402"/>
      <c r="L38" s="474"/>
      <c r="M38" s="438"/>
    </row>
    <row r="39" spans="1:13" s="432" customFormat="1" ht="34.200000000000003">
      <c r="A39" s="241" t="str">
        <f>$B$23</f>
        <v>II.</v>
      </c>
      <c r="B39" s="191">
        <f>COUNT($A$21:B38)+1</f>
        <v>8</v>
      </c>
      <c r="C39" s="191" t="s">
        <v>504</v>
      </c>
      <c r="D39" s="139" t="s">
        <v>578</v>
      </c>
      <c r="E39" s="469" t="s">
        <v>109</v>
      </c>
      <c r="F39" s="452">
        <v>1</v>
      </c>
      <c r="G39" s="538"/>
      <c r="H39" s="453">
        <f>ROUND(F39*G39,2)</f>
        <v>0</v>
      </c>
      <c r="I39" s="402"/>
      <c r="J39" s="402"/>
      <c r="K39" s="402"/>
      <c r="L39" s="471"/>
    </row>
    <row r="40" spans="1:13" s="476" customFormat="1">
      <c r="A40" s="242"/>
      <c r="B40" s="191"/>
      <c r="C40" s="191"/>
      <c r="D40" s="139"/>
      <c r="E40" s="469"/>
      <c r="F40" s="450"/>
      <c r="G40" s="470"/>
      <c r="H40" s="470"/>
      <c r="I40" s="402"/>
      <c r="J40" s="402"/>
      <c r="K40" s="402"/>
    </row>
    <row r="41" spans="1:13" s="432" customFormat="1" ht="22.8">
      <c r="A41" s="241" t="str">
        <f>$B$23</f>
        <v>II.</v>
      </c>
      <c r="B41" s="191">
        <f>COUNT($A$21:B40)+1</f>
        <v>9</v>
      </c>
      <c r="C41" s="670" t="s">
        <v>194</v>
      </c>
      <c r="D41" s="668" t="s">
        <v>195</v>
      </c>
      <c r="E41" s="669" t="s">
        <v>2</v>
      </c>
      <c r="F41" s="450">
        <v>20</v>
      </c>
      <c r="G41" s="538"/>
      <c r="H41" s="453">
        <f>ROUND(F41*G41,2)</f>
        <v>0</v>
      </c>
      <c r="I41" s="402"/>
      <c r="J41" s="402"/>
      <c r="K41" s="402"/>
      <c r="L41" s="471"/>
    </row>
    <row r="42" spans="1:13" s="478" customFormat="1">
      <c r="A42" s="242"/>
      <c r="B42" s="191"/>
      <c r="C42" s="191"/>
      <c r="D42" s="139"/>
      <c r="E42" s="469"/>
      <c r="F42" s="450"/>
      <c r="G42" s="470"/>
      <c r="H42" s="470"/>
      <c r="I42" s="477"/>
      <c r="J42" s="477"/>
      <c r="K42" s="477"/>
    </row>
    <row r="43" spans="1:13" s="480" customFormat="1" ht="13.8" thickBot="1">
      <c r="A43" s="248"/>
      <c r="B43" s="249"/>
      <c r="C43" s="249"/>
      <c r="D43" s="455" t="str">
        <f>CONCATENATE(B23," ",D23," - SKUPAJ:")</f>
        <v>II. ZEMELJSKA DELA - SKUPAJ:</v>
      </c>
      <c r="E43" s="455"/>
      <c r="F43" s="456"/>
      <c r="G43" s="457"/>
      <c r="H43" s="458">
        <f>SUM(H25:H41)</f>
        <v>0</v>
      </c>
      <c r="I43" s="479"/>
      <c r="J43" s="479"/>
      <c r="K43" s="479"/>
    </row>
    <row r="44" spans="1:13" s="480" customFormat="1">
      <c r="A44" s="250"/>
      <c r="B44" s="251"/>
      <c r="C44" s="251"/>
      <c r="D44" s="459"/>
      <c r="E44" s="459"/>
      <c r="F44" s="460"/>
      <c r="G44" s="461"/>
      <c r="H44" s="461"/>
      <c r="I44" s="479"/>
      <c r="J44" s="479"/>
      <c r="K44" s="479"/>
    </row>
    <row r="45" spans="1:13" s="476" customFormat="1" ht="16.2" thickBot="1">
      <c r="A45" s="252"/>
      <c r="B45" s="253" t="s">
        <v>110</v>
      </c>
      <c r="C45" s="253"/>
      <c r="D45" s="443" t="s">
        <v>514</v>
      </c>
      <c r="E45" s="463"/>
      <c r="F45" s="464"/>
      <c r="G45" s="446"/>
      <c r="H45" s="446"/>
      <c r="I45" s="545"/>
      <c r="J45" s="545"/>
      <c r="K45" s="545"/>
    </row>
    <row r="46" spans="1:13" s="480" customFormat="1">
      <c r="A46" s="254"/>
      <c r="B46" s="255"/>
      <c r="C46" s="255"/>
      <c r="D46" s="440"/>
      <c r="E46" s="461"/>
      <c r="F46" s="462"/>
      <c r="G46" s="267"/>
      <c r="H46" s="465"/>
      <c r="I46" s="477"/>
      <c r="J46" s="477"/>
      <c r="K46" s="477"/>
    </row>
    <row r="47" spans="1:13" s="265" customFormat="1" ht="79.8">
      <c r="A47" s="241" t="str">
        <f>$B$45</f>
        <v>III.</v>
      </c>
      <c r="B47" s="240">
        <f>COUNT($A44:B$46)+1</f>
        <v>1</v>
      </c>
      <c r="C47" s="240" t="s">
        <v>504</v>
      </c>
      <c r="D47" s="574" t="s">
        <v>579</v>
      </c>
      <c r="E47" s="469" t="s">
        <v>112</v>
      </c>
      <c r="F47" s="450">
        <v>6</v>
      </c>
      <c r="G47" s="538"/>
      <c r="H47" s="453">
        <f>ROUND(F47*G47,2)</f>
        <v>0</v>
      </c>
      <c r="I47" s="487"/>
      <c r="J47" s="487"/>
      <c r="K47" s="487"/>
    </row>
    <row r="48" spans="1:13" s="265" customFormat="1" ht="11.4">
      <c r="A48" s="241"/>
      <c r="B48" s="240"/>
      <c r="C48" s="240"/>
      <c r="D48" s="139"/>
      <c r="E48" s="469"/>
      <c r="F48" s="450"/>
      <c r="G48" s="470"/>
      <c r="H48" s="470"/>
      <c r="I48" s="487"/>
      <c r="J48" s="487"/>
      <c r="K48" s="487"/>
    </row>
    <row r="49" spans="1:11" s="265" customFormat="1" ht="45.6">
      <c r="A49" s="241" t="str">
        <f>$B$45</f>
        <v>III.</v>
      </c>
      <c r="B49" s="240">
        <f>COUNT($A$46:B47)+1</f>
        <v>2</v>
      </c>
      <c r="C49" s="191" t="s">
        <v>504</v>
      </c>
      <c r="D49" s="574" t="s">
        <v>580</v>
      </c>
      <c r="E49" s="469" t="s">
        <v>362</v>
      </c>
      <c r="F49" s="450">
        <v>1</v>
      </c>
      <c r="G49" s="538"/>
      <c r="H49" s="453">
        <f>ROUND(F49*G49,2)</f>
        <v>0</v>
      </c>
      <c r="I49" s="487"/>
      <c r="J49" s="487"/>
      <c r="K49" s="487"/>
    </row>
    <row r="50" spans="1:11" s="265" customFormat="1">
      <c r="A50" s="242"/>
      <c r="B50" s="191"/>
      <c r="C50" s="191"/>
      <c r="D50" s="546"/>
      <c r="E50" s="469"/>
      <c r="F50" s="450"/>
      <c r="G50" s="470"/>
      <c r="H50" s="470"/>
      <c r="I50" s="487"/>
      <c r="J50" s="487"/>
      <c r="K50" s="487"/>
    </row>
    <row r="51" spans="1:11" s="265" customFormat="1" ht="114">
      <c r="A51" s="241" t="str">
        <f>$B$45</f>
        <v>III.</v>
      </c>
      <c r="B51" s="240">
        <f>COUNT($A$46:B49)+1</f>
        <v>3</v>
      </c>
      <c r="C51" s="191" t="s">
        <v>504</v>
      </c>
      <c r="D51" s="574" t="s">
        <v>581</v>
      </c>
      <c r="E51" s="469" t="s">
        <v>362</v>
      </c>
      <c r="F51" s="450">
        <v>1</v>
      </c>
      <c r="G51" s="538"/>
      <c r="H51" s="453">
        <f>ROUND(F51*G51,2)</f>
        <v>0</v>
      </c>
      <c r="I51" s="487"/>
      <c r="J51" s="487"/>
      <c r="K51" s="487"/>
    </row>
    <row r="52" spans="1:11" s="265" customFormat="1" ht="11.4">
      <c r="A52" s="242"/>
      <c r="B52" s="191"/>
      <c r="C52" s="191"/>
      <c r="D52" s="139"/>
      <c r="E52" s="469"/>
      <c r="F52" s="450"/>
      <c r="G52" s="470"/>
      <c r="H52" s="470"/>
      <c r="I52" s="487"/>
      <c r="J52" s="487"/>
      <c r="K52" s="487"/>
    </row>
    <row r="53" spans="1:11" s="265" customFormat="1" ht="13.8" thickBot="1">
      <c r="A53" s="248"/>
      <c r="B53" s="249"/>
      <c r="C53" s="249"/>
      <c r="D53" s="455" t="str">
        <f>CONCATENATE(B45," ",D45," - SKUPAJ:")</f>
        <v>III. GRADBENA IN OBRTNIŠKA DELA - SKUPAJ:</v>
      </c>
      <c r="E53" s="455"/>
      <c r="F53" s="456"/>
      <c r="G53" s="457"/>
      <c r="H53" s="458">
        <f>SUM(H47:H51)</f>
        <v>0</v>
      </c>
      <c r="I53" s="487"/>
      <c r="J53" s="487"/>
      <c r="K53" s="487"/>
    </row>
    <row r="54" spans="1:11" s="265" customFormat="1">
      <c r="A54" s="250"/>
      <c r="B54" s="251"/>
      <c r="C54" s="251"/>
      <c r="D54" s="459"/>
      <c r="E54" s="459"/>
      <c r="F54" s="460"/>
      <c r="G54" s="461"/>
      <c r="H54" s="461"/>
      <c r="I54" s="487"/>
      <c r="J54" s="487"/>
      <c r="K54" s="487"/>
    </row>
    <row r="55" spans="1:11" s="265" customFormat="1" ht="16.2" thickBot="1">
      <c r="A55" s="252"/>
      <c r="B55" s="253" t="s">
        <v>3</v>
      </c>
      <c r="C55" s="253"/>
      <c r="D55" s="443" t="s">
        <v>111</v>
      </c>
      <c r="E55" s="463"/>
      <c r="F55" s="464"/>
      <c r="G55" s="446"/>
      <c r="H55" s="446"/>
      <c r="I55" s="487"/>
      <c r="J55" s="487"/>
      <c r="K55" s="487"/>
    </row>
    <row r="56" spans="1:11" s="265" customFormat="1">
      <c r="A56" s="254"/>
      <c r="B56" s="255"/>
      <c r="C56" s="255"/>
      <c r="D56" s="440"/>
      <c r="E56" s="461"/>
      <c r="F56" s="462"/>
      <c r="G56" s="267"/>
      <c r="H56" s="551"/>
      <c r="I56" s="487"/>
      <c r="J56" s="487"/>
      <c r="K56" s="487"/>
    </row>
    <row r="57" spans="1:11" s="265" customFormat="1" ht="34.200000000000003">
      <c r="A57" s="242" t="s">
        <v>3</v>
      </c>
      <c r="B57" s="192">
        <f>1</f>
        <v>1</v>
      </c>
      <c r="C57" s="240" t="s">
        <v>504</v>
      </c>
      <c r="D57" s="139" t="s">
        <v>582</v>
      </c>
      <c r="E57" s="469" t="s">
        <v>127</v>
      </c>
      <c r="F57" s="450">
        <v>1</v>
      </c>
      <c r="G57" s="538"/>
      <c r="H57" s="453">
        <f>ROUND(F57*G57,2)</f>
        <v>0</v>
      </c>
      <c r="I57" s="487"/>
      <c r="J57" s="487"/>
      <c r="K57" s="487"/>
    </row>
    <row r="58" spans="1:11" s="265" customFormat="1">
      <c r="A58" s="254"/>
      <c r="B58" s="255"/>
      <c r="C58" s="240"/>
      <c r="D58" s="472"/>
      <c r="E58" s="469"/>
      <c r="F58" s="450"/>
      <c r="G58" s="470"/>
      <c r="H58" s="470"/>
      <c r="I58" s="487"/>
      <c r="J58" s="487"/>
      <c r="K58" s="487"/>
    </row>
    <row r="59" spans="1:11" s="265" customFormat="1" ht="11.4">
      <c r="A59" s="242"/>
      <c r="B59" s="264"/>
      <c r="C59" s="264"/>
      <c r="D59" s="554"/>
      <c r="E59" s="449"/>
      <c r="F59" s="451"/>
      <c r="G59" s="553"/>
      <c r="H59" s="470"/>
      <c r="I59" s="487"/>
      <c r="J59" s="487"/>
      <c r="K59" s="487"/>
    </row>
    <row r="60" spans="1:11" s="265" customFormat="1" ht="13.8" thickBot="1">
      <c r="A60" s="248"/>
      <c r="B60" s="249"/>
      <c r="C60" s="249"/>
      <c r="D60" s="455" t="str">
        <f>CONCATENATE(B55," ",D55," - SKUPAJ:")</f>
        <v>IV. OSTALA DELA - SKUPAJ:</v>
      </c>
      <c r="E60" s="455"/>
      <c r="F60" s="456"/>
      <c r="G60" s="457"/>
      <c r="H60" s="458">
        <f>SUM(H57)</f>
        <v>0</v>
      </c>
      <c r="I60" s="487"/>
      <c r="J60" s="487"/>
      <c r="K60" s="487"/>
    </row>
    <row r="61" spans="1:11" s="265" customFormat="1">
      <c r="A61" s="481"/>
      <c r="B61" s="482"/>
      <c r="C61" s="482"/>
      <c r="D61" s="483"/>
      <c r="E61" s="484"/>
      <c r="F61" s="485"/>
      <c r="G61" s="482"/>
      <c r="H61" s="486"/>
      <c r="I61" s="487"/>
      <c r="J61" s="487"/>
      <c r="K61" s="487"/>
    </row>
    <row r="62" spans="1:11" s="265" customFormat="1" ht="18" thickBot="1">
      <c r="A62" s="488" t="s">
        <v>106</v>
      </c>
      <c r="B62" s="489"/>
      <c r="C62" s="489"/>
      <c r="D62" s="490"/>
      <c r="E62" s="491"/>
      <c r="F62" s="492"/>
      <c r="G62" s="493"/>
      <c r="H62" s="493"/>
      <c r="I62" s="487"/>
      <c r="J62" s="487"/>
      <c r="K62" s="487"/>
    </row>
    <row r="63" spans="1:11" s="265" customFormat="1">
      <c r="A63" s="494"/>
      <c r="B63" s="495"/>
      <c r="C63" s="495"/>
      <c r="D63" s="496"/>
      <c r="E63" s="497"/>
      <c r="F63" s="498"/>
      <c r="G63" s="495"/>
      <c r="H63" s="495"/>
      <c r="I63" s="487"/>
      <c r="J63" s="487"/>
      <c r="K63" s="487"/>
    </row>
    <row r="64" spans="1:11" s="265" customFormat="1" ht="11.4">
      <c r="A64" s="429" t="s">
        <v>1</v>
      </c>
      <c r="B64" s="499"/>
      <c r="C64" s="499"/>
      <c r="D64" s="500"/>
      <c r="E64" s="501"/>
      <c r="F64" s="451"/>
      <c r="G64" s="499"/>
      <c r="H64" s="499"/>
      <c r="I64" s="487"/>
      <c r="J64" s="487"/>
      <c r="K64" s="487"/>
    </row>
    <row r="65" spans="1:11" s="265" customFormat="1">
      <c r="A65" s="502"/>
      <c r="B65" s="503"/>
      <c r="C65" s="503"/>
      <c r="D65" s="504"/>
      <c r="E65" s="505"/>
      <c r="F65" s="506"/>
      <c r="G65" s="507"/>
      <c r="H65" s="437" t="s">
        <v>41</v>
      </c>
      <c r="I65" s="487"/>
      <c r="J65" s="487"/>
      <c r="K65" s="487"/>
    </row>
    <row r="66" spans="1:11" s="265" customFormat="1">
      <c r="A66" s="508"/>
      <c r="B66" s="509"/>
      <c r="C66" s="509"/>
      <c r="D66" s="510"/>
      <c r="E66" s="476"/>
      <c r="F66" s="511"/>
      <c r="G66" s="512"/>
      <c r="H66" s="512"/>
      <c r="I66" s="487"/>
      <c r="J66" s="487"/>
      <c r="K66" s="487"/>
    </row>
    <row r="67" spans="1:11" s="265" customFormat="1">
      <c r="A67" s="513"/>
      <c r="B67" s="514" t="str">
        <f>B13</f>
        <v>I.</v>
      </c>
      <c r="C67" s="514"/>
      <c r="D67" s="515" t="str">
        <f>+D13</f>
        <v>PREDDELA</v>
      </c>
      <c r="E67" s="516"/>
      <c r="F67" s="517"/>
      <c r="G67" s="516"/>
      <c r="H67" s="518">
        <f>+H21</f>
        <v>0</v>
      </c>
      <c r="I67" s="487"/>
      <c r="J67" s="487"/>
      <c r="K67" s="487"/>
    </row>
    <row r="68" spans="1:11" s="265" customFormat="1">
      <c r="A68" s="481"/>
      <c r="B68" s="482"/>
      <c r="C68" s="482"/>
      <c r="D68" s="483"/>
      <c r="E68" s="484"/>
      <c r="F68" s="485"/>
      <c r="G68" s="482"/>
      <c r="H68" s="486"/>
      <c r="I68" s="487"/>
      <c r="J68" s="487"/>
      <c r="K68" s="487"/>
    </row>
    <row r="69" spans="1:11" s="265" customFormat="1">
      <c r="A69" s="513"/>
      <c r="B69" s="514" t="str">
        <f>B23</f>
        <v>II.</v>
      </c>
      <c r="C69" s="514"/>
      <c r="D69" s="515" t="str">
        <f>+D23</f>
        <v>ZEMELJSKA DELA</v>
      </c>
      <c r="E69" s="516"/>
      <c r="F69" s="517"/>
      <c r="G69" s="516"/>
      <c r="H69" s="518">
        <f>+H43</f>
        <v>0</v>
      </c>
      <c r="I69" s="487"/>
      <c r="J69" s="487"/>
      <c r="K69" s="487"/>
    </row>
    <row r="70" spans="1:11" s="265" customFormat="1">
      <c r="A70" s="513"/>
      <c r="B70" s="514"/>
      <c r="C70" s="514"/>
      <c r="D70" s="515"/>
      <c r="E70" s="516"/>
      <c r="F70" s="517"/>
      <c r="G70" s="516"/>
      <c r="H70" s="518"/>
      <c r="I70" s="487"/>
      <c r="J70" s="487"/>
      <c r="K70" s="487"/>
    </row>
    <row r="71" spans="1:11" s="265" customFormat="1">
      <c r="A71" s="513"/>
      <c r="B71" s="514" t="str">
        <f>B45</f>
        <v>III.</v>
      </c>
      <c r="C71" s="514"/>
      <c r="D71" s="515" t="str">
        <f>+D45</f>
        <v>GRADBENA IN OBRTNIŠKA DELA</v>
      </c>
      <c r="E71" s="516"/>
      <c r="F71" s="517"/>
      <c r="G71" s="516"/>
      <c r="H71" s="518">
        <f>$H$53</f>
        <v>0</v>
      </c>
      <c r="I71" s="487"/>
      <c r="J71" s="487"/>
      <c r="K71" s="487"/>
    </row>
    <row r="72" spans="1:11" s="265" customFormat="1">
      <c r="A72" s="513"/>
      <c r="B72" s="514"/>
      <c r="C72" s="514"/>
      <c r="D72" s="515"/>
      <c r="E72" s="516"/>
      <c r="F72" s="517"/>
      <c r="G72" s="516"/>
      <c r="H72" s="518"/>
      <c r="I72" s="487"/>
      <c r="J72" s="487"/>
      <c r="K72" s="487"/>
    </row>
    <row r="73" spans="1:11" s="265" customFormat="1">
      <c r="A73" s="513"/>
      <c r="B73" s="514" t="str">
        <f>B55</f>
        <v>IV.</v>
      </c>
      <c r="C73" s="514"/>
      <c r="D73" s="555" t="str">
        <f>+D55</f>
        <v>OSTALA DELA</v>
      </c>
      <c r="E73" s="516"/>
      <c r="F73" s="517"/>
      <c r="G73" s="516"/>
      <c r="H73" s="518">
        <f>$H$60</f>
        <v>0</v>
      </c>
      <c r="I73" s="487"/>
      <c r="J73" s="487"/>
      <c r="K73" s="487"/>
    </row>
    <row r="74" spans="1:11" s="265" customFormat="1" ht="13.8" thickBot="1">
      <c r="A74" s="519"/>
      <c r="B74" s="520"/>
      <c r="C74" s="520"/>
      <c r="D74" s="520"/>
      <c r="E74" s="521"/>
      <c r="F74" s="522"/>
      <c r="G74" s="521"/>
      <c r="H74" s="523"/>
      <c r="I74" s="487"/>
      <c r="J74" s="487"/>
      <c r="K74" s="487"/>
    </row>
    <row r="75" spans="1:11" s="265" customFormat="1" ht="13.8" thickTop="1">
      <c r="A75" s="524"/>
      <c r="B75" s="525"/>
      <c r="C75" s="525"/>
      <c r="D75" s="526"/>
      <c r="E75" s="527"/>
      <c r="F75" s="528"/>
      <c r="G75" s="529"/>
      <c r="H75" s="530"/>
      <c r="I75" s="487"/>
      <c r="J75" s="487"/>
      <c r="K75" s="487"/>
    </row>
    <row r="76" spans="1:11" s="265" customFormat="1">
      <c r="A76" s="531"/>
      <c r="B76" s="532"/>
      <c r="C76" s="532"/>
      <c r="D76" s="533" t="str">
        <f>CONCATENATE(A4," ",D4," - SKUPAJ:")</f>
        <v xml:space="preserve"> PODODSEK 1.1 - SKUPAJ:</v>
      </c>
      <c r="E76" s="534"/>
      <c r="F76" s="535"/>
      <c r="G76" s="484"/>
      <c r="H76" s="518">
        <f>SUM(H67:H73)</f>
        <v>0</v>
      </c>
      <c r="I76" s="487"/>
      <c r="J76" s="487"/>
      <c r="K76" s="487"/>
    </row>
    <row r="77" spans="1:11" s="265" customFormat="1" ht="12">
      <c r="B77" s="268"/>
      <c r="C77" s="268"/>
      <c r="D77" s="266"/>
      <c r="E77" s="383"/>
      <c r="F77" s="536"/>
      <c r="G77" s="268"/>
      <c r="H77" s="268"/>
      <c r="I77" s="487"/>
      <c r="J77" s="487"/>
      <c r="K77" s="487"/>
    </row>
    <row r="78" spans="1:11" s="265" customFormat="1" ht="12">
      <c r="B78" s="268"/>
      <c r="C78" s="268"/>
      <c r="D78" s="266"/>
      <c r="E78" s="383"/>
      <c r="F78" s="536"/>
      <c r="G78" s="268"/>
      <c r="H78" s="268"/>
      <c r="I78" s="487"/>
      <c r="J78" s="487"/>
      <c r="K78" s="487"/>
    </row>
    <row r="79" spans="1:11" s="265" customFormat="1" ht="12">
      <c r="B79" s="268"/>
      <c r="C79" s="268"/>
      <c r="D79" s="266"/>
      <c r="E79" s="383"/>
      <c r="F79" s="536"/>
      <c r="G79" s="268"/>
      <c r="H79" s="268"/>
      <c r="I79" s="487"/>
      <c r="J79" s="487"/>
      <c r="K79" s="487"/>
    </row>
    <row r="80" spans="1:11" s="265" customFormat="1" ht="12">
      <c r="B80" s="268"/>
      <c r="C80" s="268"/>
      <c r="D80" s="266"/>
      <c r="E80" s="383"/>
      <c r="F80" s="536"/>
      <c r="G80" s="268"/>
      <c r="H80" s="268"/>
      <c r="I80" s="487"/>
      <c r="J80" s="487"/>
      <c r="K80" s="487"/>
    </row>
    <row r="81" spans="2:11" s="265" customFormat="1" ht="12">
      <c r="B81" s="268"/>
      <c r="C81" s="268"/>
      <c r="D81" s="266"/>
      <c r="E81" s="383"/>
      <c r="F81" s="536"/>
      <c r="G81" s="268"/>
      <c r="H81" s="268"/>
      <c r="I81" s="487"/>
      <c r="J81" s="487"/>
      <c r="K81" s="487"/>
    </row>
    <row r="82" spans="2:11" s="265" customFormat="1" ht="12">
      <c r="B82" s="268"/>
      <c r="C82" s="268"/>
      <c r="D82" s="266"/>
      <c r="E82" s="383"/>
      <c r="F82" s="536"/>
      <c r="G82" s="268"/>
      <c r="H82" s="268"/>
      <c r="I82" s="487"/>
      <c r="J82" s="487"/>
      <c r="K82" s="487"/>
    </row>
    <row r="83" spans="2:11" s="265" customFormat="1" ht="12">
      <c r="B83" s="268"/>
      <c r="C83" s="268"/>
      <c r="D83" s="266"/>
      <c r="E83" s="383"/>
      <c r="F83" s="536"/>
      <c r="G83" s="268"/>
      <c r="H83" s="268"/>
      <c r="I83" s="487"/>
      <c r="J83" s="487"/>
      <c r="K83" s="487"/>
    </row>
    <row r="84" spans="2:11" s="265" customFormat="1" ht="12">
      <c r="B84" s="268"/>
      <c r="C84" s="268"/>
      <c r="D84" s="266"/>
      <c r="E84" s="383"/>
      <c r="F84" s="536"/>
      <c r="G84" s="268"/>
      <c r="H84" s="268"/>
      <c r="I84" s="487"/>
      <c r="J84" s="487"/>
      <c r="K84" s="487"/>
    </row>
    <row r="85" spans="2:11" s="265" customFormat="1" ht="12">
      <c r="B85" s="268"/>
      <c r="C85" s="268"/>
      <c r="D85" s="266"/>
      <c r="E85" s="383"/>
      <c r="F85" s="536"/>
      <c r="G85" s="268"/>
      <c r="H85" s="268"/>
      <c r="I85" s="487"/>
      <c r="J85" s="487"/>
      <c r="K85" s="487"/>
    </row>
    <row r="86" spans="2:11" s="265" customFormat="1" ht="12">
      <c r="B86" s="268"/>
      <c r="C86" s="268"/>
      <c r="D86" s="266"/>
      <c r="E86" s="383"/>
      <c r="F86" s="536"/>
      <c r="G86" s="268"/>
      <c r="H86" s="268"/>
      <c r="I86" s="487"/>
      <c r="J86" s="487"/>
      <c r="K86" s="487"/>
    </row>
    <row r="87" spans="2:11" s="265" customFormat="1" ht="12">
      <c r="B87" s="268"/>
      <c r="C87" s="268"/>
      <c r="D87" s="266"/>
      <c r="E87" s="383"/>
      <c r="F87" s="536"/>
      <c r="G87" s="268"/>
      <c r="H87" s="268"/>
      <c r="I87" s="487"/>
      <c r="J87" s="487"/>
      <c r="K87" s="487"/>
    </row>
    <row r="88" spans="2:11" s="265" customFormat="1" ht="12">
      <c r="B88" s="268"/>
      <c r="C88" s="268"/>
      <c r="D88" s="266"/>
      <c r="E88" s="383"/>
      <c r="F88" s="536"/>
      <c r="G88" s="268"/>
      <c r="H88" s="268"/>
      <c r="I88" s="487"/>
      <c r="J88" s="487"/>
      <c r="K88" s="487"/>
    </row>
    <row r="89" spans="2:11" s="265" customFormat="1" ht="12">
      <c r="B89" s="268"/>
      <c r="C89" s="268"/>
      <c r="D89" s="266"/>
      <c r="E89" s="383"/>
      <c r="F89" s="536"/>
      <c r="G89" s="268"/>
      <c r="H89" s="268"/>
      <c r="I89" s="487"/>
      <c r="J89" s="487"/>
      <c r="K89" s="487"/>
    </row>
    <row r="90" spans="2:11" s="265" customFormat="1" ht="12">
      <c r="B90" s="268"/>
      <c r="C90" s="268"/>
      <c r="D90" s="266"/>
      <c r="E90" s="383"/>
      <c r="F90" s="536"/>
      <c r="G90" s="268"/>
      <c r="H90" s="268"/>
      <c r="I90" s="487"/>
      <c r="J90" s="487"/>
      <c r="K90" s="487"/>
    </row>
    <row r="91" spans="2:11" s="265" customFormat="1" ht="12">
      <c r="B91" s="268"/>
      <c r="C91" s="268"/>
      <c r="D91" s="266"/>
      <c r="E91" s="383"/>
      <c r="F91" s="536"/>
      <c r="G91" s="268"/>
      <c r="H91" s="268"/>
      <c r="I91" s="487"/>
      <c r="J91" s="487"/>
      <c r="K91" s="487"/>
    </row>
    <row r="92" spans="2:11" s="265" customFormat="1" ht="12">
      <c r="B92" s="268"/>
      <c r="C92" s="268"/>
      <c r="D92" s="266"/>
      <c r="E92" s="383"/>
      <c r="F92" s="536"/>
      <c r="G92" s="268"/>
      <c r="H92" s="268"/>
      <c r="I92" s="487"/>
      <c r="J92" s="487"/>
      <c r="K92" s="487"/>
    </row>
    <row r="93" spans="2:11" s="265" customFormat="1" ht="12">
      <c r="B93" s="268"/>
      <c r="C93" s="268"/>
      <c r="D93" s="266"/>
      <c r="E93" s="383"/>
      <c r="F93" s="536"/>
      <c r="G93" s="268"/>
      <c r="H93" s="268"/>
      <c r="I93" s="487"/>
      <c r="J93" s="487"/>
      <c r="K93" s="487"/>
    </row>
    <row r="94" spans="2:11" s="265" customFormat="1" ht="12">
      <c r="B94" s="268"/>
      <c r="C94" s="268"/>
      <c r="D94" s="266"/>
      <c r="E94" s="383"/>
      <c r="F94" s="536"/>
      <c r="G94" s="268"/>
      <c r="H94" s="268"/>
      <c r="I94" s="487"/>
      <c r="J94" s="487"/>
      <c r="K94" s="487"/>
    </row>
    <row r="95" spans="2:11" s="265" customFormat="1" ht="12">
      <c r="B95" s="268"/>
      <c r="C95" s="268"/>
      <c r="D95" s="266"/>
      <c r="E95" s="383"/>
      <c r="F95" s="536"/>
      <c r="G95" s="268"/>
      <c r="H95" s="268"/>
      <c r="I95" s="487"/>
      <c r="J95" s="487"/>
      <c r="K95" s="487"/>
    </row>
    <row r="96" spans="2:11" s="265" customFormat="1" ht="12">
      <c r="B96" s="268"/>
      <c r="C96" s="268"/>
      <c r="D96" s="266"/>
      <c r="E96" s="383"/>
      <c r="F96" s="536"/>
      <c r="G96" s="268"/>
      <c r="H96" s="268"/>
      <c r="I96" s="487"/>
      <c r="J96" s="487"/>
      <c r="K96" s="487"/>
    </row>
    <row r="97" spans="2:11" s="265" customFormat="1" ht="12">
      <c r="B97" s="268"/>
      <c r="C97" s="268"/>
      <c r="D97" s="266"/>
      <c r="E97" s="383"/>
      <c r="F97" s="536"/>
      <c r="G97" s="268"/>
      <c r="H97" s="268"/>
      <c r="I97" s="487"/>
      <c r="J97" s="487"/>
      <c r="K97" s="487"/>
    </row>
    <row r="98" spans="2:11" s="265" customFormat="1" ht="12">
      <c r="B98" s="268"/>
      <c r="C98" s="268"/>
      <c r="D98" s="266"/>
      <c r="E98" s="383"/>
      <c r="F98" s="536"/>
      <c r="G98" s="268"/>
      <c r="H98" s="268"/>
      <c r="I98" s="487"/>
      <c r="J98" s="487"/>
      <c r="K98" s="487"/>
    </row>
    <row r="99" spans="2:11" s="265" customFormat="1" ht="12">
      <c r="B99" s="268"/>
      <c r="C99" s="268"/>
      <c r="D99" s="266"/>
      <c r="E99" s="383"/>
      <c r="F99" s="536"/>
      <c r="G99" s="268"/>
      <c r="H99" s="268"/>
      <c r="I99" s="487"/>
      <c r="J99" s="487"/>
      <c r="K99" s="487"/>
    </row>
    <row r="100" spans="2:11" s="265" customFormat="1" ht="12">
      <c r="B100" s="268"/>
      <c r="C100" s="268"/>
      <c r="D100" s="266"/>
      <c r="E100" s="383"/>
      <c r="F100" s="536"/>
      <c r="G100" s="268"/>
      <c r="H100" s="268"/>
      <c r="I100" s="487"/>
      <c r="J100" s="487"/>
      <c r="K100" s="487"/>
    </row>
    <row r="101" spans="2:11" s="265" customFormat="1" ht="12">
      <c r="B101" s="268"/>
      <c r="C101" s="268"/>
      <c r="D101" s="266"/>
      <c r="E101" s="383"/>
      <c r="F101" s="536"/>
      <c r="G101" s="268"/>
      <c r="H101" s="268"/>
      <c r="I101" s="487"/>
      <c r="J101" s="487"/>
      <c r="K101" s="487"/>
    </row>
    <row r="102" spans="2:11" s="265" customFormat="1" ht="12">
      <c r="B102" s="268"/>
      <c r="C102" s="268"/>
      <c r="D102" s="266"/>
      <c r="E102" s="383"/>
      <c r="F102" s="536"/>
      <c r="G102" s="268"/>
      <c r="H102" s="268"/>
      <c r="I102" s="487"/>
      <c r="J102" s="487"/>
      <c r="K102" s="487"/>
    </row>
    <row r="103" spans="2:11" s="265" customFormat="1" ht="12">
      <c r="B103" s="268"/>
      <c r="C103" s="268"/>
      <c r="D103" s="266"/>
      <c r="E103" s="383"/>
      <c r="F103" s="536"/>
      <c r="G103" s="268"/>
      <c r="H103" s="268"/>
      <c r="I103" s="487"/>
      <c r="J103" s="487"/>
      <c r="K103" s="487"/>
    </row>
    <row r="104" spans="2:11" s="265" customFormat="1" ht="12">
      <c r="B104" s="268"/>
      <c r="C104" s="268"/>
      <c r="D104" s="266"/>
      <c r="E104" s="383"/>
      <c r="F104" s="536"/>
      <c r="G104" s="268"/>
      <c r="H104" s="268"/>
      <c r="I104" s="487"/>
      <c r="J104" s="487"/>
      <c r="K104" s="487"/>
    </row>
    <row r="105" spans="2:11" s="265" customFormat="1" ht="12">
      <c r="B105" s="268"/>
      <c r="C105" s="268"/>
      <c r="D105" s="266"/>
      <c r="E105" s="383"/>
      <c r="F105" s="536"/>
      <c r="G105" s="268"/>
      <c r="H105" s="268"/>
      <c r="I105" s="487"/>
      <c r="J105" s="487"/>
      <c r="K105" s="487"/>
    </row>
    <row r="106" spans="2:11" s="265" customFormat="1" ht="12">
      <c r="B106" s="268"/>
      <c r="C106" s="268"/>
      <c r="D106" s="266"/>
      <c r="E106" s="383"/>
      <c r="F106" s="536"/>
      <c r="G106" s="268"/>
      <c r="H106" s="268"/>
      <c r="I106" s="487"/>
      <c r="J106" s="487"/>
      <c r="K106" s="487"/>
    </row>
    <row r="107" spans="2:11" s="265" customFormat="1" ht="12">
      <c r="B107" s="268"/>
      <c r="C107" s="268"/>
      <c r="D107" s="266"/>
      <c r="E107" s="383"/>
      <c r="F107" s="536"/>
      <c r="G107" s="268"/>
      <c r="H107" s="268"/>
      <c r="I107" s="487"/>
      <c r="J107" s="487"/>
      <c r="K107" s="487"/>
    </row>
    <row r="108" spans="2:11" s="265" customFormat="1" ht="12">
      <c r="B108" s="268"/>
      <c r="C108" s="268"/>
      <c r="D108" s="266"/>
      <c r="E108" s="383"/>
      <c r="F108" s="536"/>
      <c r="G108" s="268"/>
      <c r="H108" s="268"/>
      <c r="I108" s="487"/>
      <c r="J108" s="487"/>
      <c r="K108" s="487"/>
    </row>
    <row r="109" spans="2:11" s="265" customFormat="1" ht="12">
      <c r="B109" s="268"/>
      <c r="C109" s="268"/>
      <c r="D109" s="266"/>
      <c r="E109" s="383"/>
      <c r="F109" s="536"/>
      <c r="G109" s="268"/>
      <c r="H109" s="268"/>
      <c r="I109" s="487"/>
      <c r="J109" s="487"/>
      <c r="K109" s="487"/>
    </row>
    <row r="110" spans="2:11" s="265" customFormat="1" ht="12">
      <c r="B110" s="268"/>
      <c r="C110" s="268"/>
      <c r="D110" s="266"/>
      <c r="E110" s="383"/>
      <c r="F110" s="536"/>
      <c r="G110" s="268"/>
      <c r="H110" s="268"/>
      <c r="I110" s="487"/>
      <c r="J110" s="487"/>
      <c r="K110" s="487"/>
    </row>
    <row r="111" spans="2:11" s="265" customFormat="1" ht="12">
      <c r="B111" s="268"/>
      <c r="C111" s="268"/>
      <c r="D111" s="266"/>
      <c r="E111" s="383"/>
      <c r="F111" s="536"/>
      <c r="G111" s="268"/>
      <c r="H111" s="268"/>
      <c r="I111" s="487"/>
      <c r="J111" s="487"/>
      <c r="K111" s="487"/>
    </row>
    <row r="112" spans="2:11" s="265" customFormat="1" ht="12">
      <c r="B112" s="268"/>
      <c r="C112" s="268"/>
      <c r="D112" s="266"/>
      <c r="E112" s="383"/>
      <c r="F112" s="536"/>
      <c r="G112" s="268"/>
      <c r="H112" s="268"/>
      <c r="I112" s="487"/>
      <c r="J112" s="487"/>
      <c r="K112" s="487"/>
    </row>
    <row r="113" spans="1:11" s="265" customFormat="1" ht="12">
      <c r="B113" s="268"/>
      <c r="C113" s="268"/>
      <c r="D113" s="266"/>
      <c r="E113" s="383"/>
      <c r="F113" s="536"/>
      <c r="G113" s="268"/>
      <c r="H113" s="268"/>
      <c r="I113" s="487"/>
      <c r="J113" s="487"/>
      <c r="K113" s="487"/>
    </row>
    <row r="114" spans="1:11" s="265" customFormat="1" ht="12">
      <c r="B114" s="268"/>
      <c r="C114" s="268"/>
      <c r="D114" s="266"/>
      <c r="E114" s="383"/>
      <c r="F114" s="536"/>
      <c r="G114" s="268"/>
      <c r="H114" s="268"/>
      <c r="I114" s="487"/>
      <c r="J114" s="487"/>
      <c r="K114" s="487"/>
    </row>
    <row r="115" spans="1:11" s="265" customFormat="1" ht="12">
      <c r="B115" s="268"/>
      <c r="C115" s="268"/>
      <c r="D115" s="266"/>
      <c r="E115" s="383"/>
      <c r="F115" s="536"/>
      <c r="G115" s="268"/>
      <c r="H115" s="268"/>
      <c r="I115" s="487"/>
      <c r="J115" s="487"/>
      <c r="K115" s="487"/>
    </row>
    <row r="116" spans="1:11" s="265" customFormat="1" ht="12">
      <c r="B116" s="268"/>
      <c r="C116" s="268"/>
      <c r="D116" s="266"/>
      <c r="E116" s="383"/>
      <c r="F116" s="536"/>
      <c r="G116" s="268"/>
      <c r="H116" s="268"/>
      <c r="I116" s="487"/>
      <c r="J116" s="487"/>
      <c r="K116" s="487"/>
    </row>
    <row r="117" spans="1:11">
      <c r="A117" s="265"/>
      <c r="B117" s="268"/>
      <c r="C117" s="268"/>
      <c r="D117" s="266"/>
      <c r="E117" s="383"/>
      <c r="F117" s="536"/>
      <c r="G117" s="268"/>
      <c r="H117" s="268"/>
      <c r="I117" s="487"/>
      <c r="J117" s="487"/>
      <c r="K117" s="487"/>
    </row>
  </sheetData>
  <sheetProtection algorithmName="SHA-512" hashValue="uIZrkAQXsos9P/Z8FeCJzO8OHj3P86XQ5ul/we2xQNOdHfYcoz8z/jY2xu8DBhi94qjXguDuPCrjIChgdhIpdA==" saltValue="uxMnFAEdMw8LIaTBR25rTw==" spinCount="100000" sheet="1" objects="1" scenarios="1"/>
  <mergeCells count="1">
    <mergeCell ref="L6:L7"/>
  </mergeCells>
  <pageMargins left="0.98425196850393704" right="0.39370078740157483" top="0.98425196850393704" bottom="0.74803149606299213" header="0" footer="0.39370078740157483"/>
  <pageSetup paperSize="9" scale="98"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M162"/>
  <sheetViews>
    <sheetView view="pageBreakPreview" zoomScaleNormal="100" zoomScaleSheetLayoutView="100" workbookViewId="0">
      <selection activeCell="G10" sqref="G10"/>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10"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873</v>
      </c>
      <c r="F3" s="412"/>
      <c r="G3" s="260"/>
      <c r="H3" s="260"/>
      <c r="I3" s="413"/>
      <c r="J3" s="413"/>
      <c r="K3" s="413"/>
      <c r="M3" s="260"/>
    </row>
    <row r="4" spans="1:13" s="387" customFormat="1" ht="17.399999999999999">
      <c r="A4" s="261"/>
      <c r="B4" s="262"/>
      <c r="C4" s="262"/>
      <c r="D4" s="243" t="s">
        <v>863</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ht="22.8">
      <c r="D7" s="426" t="s">
        <v>153</v>
      </c>
      <c r="E7" s="427"/>
      <c r="F7" s="428"/>
      <c r="G7" s="268"/>
      <c r="H7" s="268"/>
      <c r="L7" s="642"/>
      <c r="M7" s="424"/>
    </row>
    <row r="8" spans="1:13">
      <c r="D8" s="429" t="s">
        <v>0</v>
      </c>
      <c r="E8" s="427"/>
      <c r="F8" s="428"/>
      <c r="G8" s="268"/>
      <c r="H8" s="268"/>
      <c r="L8" s="614"/>
      <c r="M8" s="424"/>
    </row>
    <row r="9" spans="1:13" ht="12.75" customHeight="1">
      <c r="B9" s="268"/>
      <c r="C9" s="268"/>
      <c r="D9" s="431"/>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107</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22.8">
      <c r="A15" s="242" t="s">
        <v>103</v>
      </c>
      <c r="B15" s="240">
        <f>1</f>
        <v>1</v>
      </c>
      <c r="C15" s="191" t="s">
        <v>565</v>
      </c>
      <c r="D15" s="139" t="s">
        <v>566</v>
      </c>
      <c r="E15" s="469" t="s">
        <v>129</v>
      </c>
      <c r="F15" s="450">
        <v>0.12</v>
      </c>
      <c r="G15" s="538"/>
      <c r="H15" s="453">
        <f>ROUND(F15*G15,2)</f>
        <v>0</v>
      </c>
      <c r="I15" s="438"/>
      <c r="J15" s="438"/>
      <c r="K15" s="438"/>
      <c r="L15" s="438"/>
      <c r="M15" s="438"/>
    </row>
    <row r="16" spans="1:13" s="265" customFormat="1" ht="12">
      <c r="A16" s="244"/>
      <c r="B16" s="245"/>
      <c r="C16" s="240"/>
      <c r="D16" s="139" t="s">
        <v>41</v>
      </c>
      <c r="E16" s="449"/>
      <c r="F16" s="450"/>
      <c r="G16" s="553"/>
      <c r="H16" s="470"/>
      <c r="I16" s="438"/>
      <c r="J16" s="438"/>
      <c r="K16" s="438"/>
      <c r="L16" s="438"/>
      <c r="M16" s="438"/>
    </row>
    <row r="17" spans="1:13" s="265" customFormat="1" ht="22.8">
      <c r="A17" s="242" t="s">
        <v>103</v>
      </c>
      <c r="B17" s="240">
        <v>2</v>
      </c>
      <c r="C17" s="191" t="s">
        <v>567</v>
      </c>
      <c r="D17" s="139" t="s">
        <v>568</v>
      </c>
      <c r="E17" s="469" t="s">
        <v>13</v>
      </c>
      <c r="F17" s="450">
        <v>18</v>
      </c>
      <c r="G17" s="538"/>
      <c r="H17" s="453">
        <f>ROUND(F17*G17,2)</f>
        <v>0</v>
      </c>
      <c r="I17" s="438"/>
      <c r="J17" s="438"/>
      <c r="K17" s="438"/>
      <c r="L17" s="438"/>
      <c r="M17" s="438"/>
    </row>
    <row r="18" spans="1:13" s="265" customFormat="1" ht="12">
      <c r="A18" s="242"/>
      <c r="B18" s="240"/>
      <c r="C18" s="240"/>
      <c r="D18" s="139"/>
      <c r="E18" s="469"/>
      <c r="F18" s="450"/>
      <c r="G18" s="553"/>
      <c r="H18" s="470"/>
      <c r="I18" s="438"/>
      <c r="J18" s="438"/>
      <c r="K18" s="438"/>
      <c r="L18" s="438"/>
      <c r="M18" s="438"/>
    </row>
    <row r="19" spans="1:13" s="265" customFormat="1" ht="22.8">
      <c r="A19" s="242" t="s">
        <v>103</v>
      </c>
      <c r="B19" s="240">
        <v>3</v>
      </c>
      <c r="C19" s="191" t="s">
        <v>504</v>
      </c>
      <c r="D19" s="139" t="s">
        <v>569</v>
      </c>
      <c r="E19" s="469" t="s">
        <v>127</v>
      </c>
      <c r="F19" s="450">
        <v>1</v>
      </c>
      <c r="G19" s="538"/>
      <c r="H19" s="453">
        <f>ROUND(F19*G19,2)</f>
        <v>0</v>
      </c>
      <c r="I19" s="438"/>
      <c r="J19" s="438"/>
      <c r="K19" s="438"/>
      <c r="L19" s="438"/>
      <c r="M19" s="438"/>
    </row>
    <row r="20" spans="1:13" s="265" customFormat="1" ht="12">
      <c r="A20" s="242"/>
      <c r="B20" s="240"/>
      <c r="C20" s="240"/>
      <c r="D20" s="139" t="s">
        <v>41</v>
      </c>
      <c r="E20" s="449"/>
      <c r="F20" s="450"/>
      <c r="G20" s="553"/>
      <c r="H20" s="470"/>
      <c r="I20" s="438"/>
      <c r="J20" s="438"/>
      <c r="K20" s="438"/>
      <c r="L20" s="438"/>
      <c r="M20" s="438"/>
    </row>
    <row r="21" spans="1:13" s="265" customFormat="1" ht="22.8">
      <c r="A21" s="242" t="s">
        <v>103</v>
      </c>
      <c r="B21" s="240">
        <v>4</v>
      </c>
      <c r="C21" s="670" t="s">
        <v>272</v>
      </c>
      <c r="D21" s="671" t="s">
        <v>774</v>
      </c>
      <c r="E21" s="669" t="s">
        <v>2</v>
      </c>
      <c r="F21" s="450">
        <v>114</v>
      </c>
      <c r="G21" s="538"/>
      <c r="H21" s="453">
        <f>ROUND(F21*G21,2)</f>
        <v>0</v>
      </c>
      <c r="I21" s="438"/>
      <c r="J21" s="438"/>
      <c r="K21" s="438"/>
      <c r="L21" s="438"/>
      <c r="M21" s="438"/>
    </row>
    <row r="22" spans="1:13" s="265" customFormat="1" ht="12">
      <c r="A22" s="242"/>
      <c r="B22" s="240"/>
      <c r="C22" s="240"/>
      <c r="D22" s="139"/>
      <c r="E22" s="469"/>
      <c r="F22" s="450"/>
      <c r="G22" s="553"/>
      <c r="H22" s="470"/>
      <c r="I22" s="438"/>
      <c r="J22" s="438"/>
      <c r="K22" s="438"/>
      <c r="L22" s="438"/>
      <c r="M22" s="438"/>
    </row>
    <row r="23" spans="1:13" s="265" customFormat="1" ht="22.8">
      <c r="A23" s="242" t="s">
        <v>103</v>
      </c>
      <c r="B23" s="240">
        <v>5</v>
      </c>
      <c r="C23" s="670" t="s">
        <v>275</v>
      </c>
      <c r="D23" s="671" t="s">
        <v>808</v>
      </c>
      <c r="E23" s="669" t="s">
        <v>112</v>
      </c>
      <c r="F23" s="450">
        <v>70</v>
      </c>
      <c r="G23" s="538"/>
      <c r="H23" s="453">
        <f>ROUND(F23*G23,2)</f>
        <v>0</v>
      </c>
      <c r="I23" s="438"/>
      <c r="J23" s="438"/>
      <c r="K23" s="438"/>
      <c r="L23" s="438"/>
      <c r="M23" s="438"/>
    </row>
    <row r="24" spans="1:13" s="265" customFormat="1" ht="12">
      <c r="A24" s="246"/>
      <c r="B24" s="247"/>
      <c r="C24" s="247"/>
      <c r="D24" s="454"/>
      <c r="E24" s="234"/>
      <c r="F24" s="452"/>
      <c r="G24" s="453"/>
      <c r="H24" s="453"/>
      <c r="I24" s="438"/>
      <c r="J24" s="438"/>
      <c r="K24" s="438"/>
      <c r="L24" s="438"/>
      <c r="M24" s="438"/>
    </row>
    <row r="25" spans="1:13" s="265" customFormat="1" ht="13.8" thickBot="1">
      <c r="A25" s="248"/>
      <c r="B25" s="249"/>
      <c r="C25" s="249"/>
      <c r="D25" s="455" t="str">
        <f>CONCATENATE(B13," ",D13," - SKUPAJ:")</f>
        <v>I. PREDDELA - SKUPAJ:</v>
      </c>
      <c r="E25" s="455"/>
      <c r="F25" s="456"/>
      <c r="G25" s="457"/>
      <c r="H25" s="458">
        <f>SUM(H15:H23)</f>
        <v>0</v>
      </c>
      <c r="I25" s="438"/>
      <c r="J25" s="438"/>
      <c r="K25" s="438"/>
      <c r="L25" s="438"/>
      <c r="M25" s="438"/>
    </row>
    <row r="26" spans="1:13" s="265" customFormat="1">
      <c r="A26" s="250"/>
      <c r="B26" s="251"/>
      <c r="C26" s="251"/>
      <c r="D26" s="459"/>
      <c r="E26" s="459"/>
      <c r="F26" s="460"/>
      <c r="G26" s="461"/>
      <c r="H26" s="462"/>
      <c r="I26" s="438"/>
      <c r="J26" s="438"/>
      <c r="K26" s="438"/>
      <c r="L26" s="438"/>
      <c r="M26" s="438"/>
    </row>
    <row r="27" spans="1:13" s="265" customFormat="1" ht="16.2" thickBot="1">
      <c r="A27" s="252"/>
      <c r="B27" s="253" t="s">
        <v>104</v>
      </c>
      <c r="C27" s="253"/>
      <c r="D27" s="443" t="s">
        <v>108</v>
      </c>
      <c r="E27" s="463"/>
      <c r="F27" s="464"/>
      <c r="G27" s="446"/>
      <c r="H27" s="447"/>
      <c r="I27" s="438"/>
      <c r="J27" s="438"/>
      <c r="K27" s="438"/>
      <c r="L27" s="438"/>
      <c r="M27" s="438"/>
    </row>
    <row r="28" spans="1:13" s="265" customFormat="1">
      <c r="A28" s="254"/>
      <c r="B28" s="255"/>
      <c r="C28" s="255"/>
      <c r="D28" s="440"/>
      <c r="E28" s="461"/>
      <c r="F28" s="462"/>
      <c r="G28" s="267"/>
      <c r="H28" s="465"/>
      <c r="I28" s="438"/>
      <c r="J28" s="438"/>
      <c r="K28" s="438"/>
      <c r="L28" s="438"/>
      <c r="M28" s="438"/>
    </row>
    <row r="29" spans="1:13" s="432" customFormat="1" ht="22.8">
      <c r="A29" s="241" t="str">
        <f>$B$27</f>
        <v>II.</v>
      </c>
      <c r="B29" s="240">
        <f>COUNT(#REF!)+1</f>
        <v>1</v>
      </c>
      <c r="C29" s="667" t="s">
        <v>179</v>
      </c>
      <c r="D29" s="668" t="s">
        <v>180</v>
      </c>
      <c r="E29" s="669" t="s">
        <v>109</v>
      </c>
      <c r="F29" s="452">
        <v>1.5</v>
      </c>
      <c r="G29" s="538"/>
      <c r="H29" s="453">
        <f>ROUND(F29*G29,2)</f>
        <v>0</v>
      </c>
      <c r="I29" s="438"/>
      <c r="J29" s="438"/>
      <c r="K29" s="438"/>
      <c r="L29" s="438"/>
    </row>
    <row r="30" spans="1:13" s="265" customFormat="1">
      <c r="A30" s="254"/>
      <c r="B30" s="255"/>
      <c r="C30" s="191"/>
      <c r="D30" s="472"/>
      <c r="E30" s="469"/>
      <c r="F30" s="450"/>
      <c r="G30" s="470"/>
      <c r="H30" s="470"/>
      <c r="I30" s="438"/>
      <c r="J30" s="438"/>
      <c r="K30" s="438"/>
      <c r="L30" s="438"/>
      <c r="M30" s="438"/>
    </row>
    <row r="31" spans="1:13" s="432" customFormat="1" ht="45.6">
      <c r="A31" s="241" t="str">
        <f>$B$27</f>
        <v>II.</v>
      </c>
      <c r="B31" s="191">
        <f>COUNT($A$25:B30)+1</f>
        <v>2</v>
      </c>
      <c r="C31" s="191" t="s">
        <v>570</v>
      </c>
      <c r="D31" s="472" t="s">
        <v>809</v>
      </c>
      <c r="E31" s="469" t="s">
        <v>109</v>
      </c>
      <c r="F31" s="452">
        <v>3</v>
      </c>
      <c r="G31" s="538"/>
      <c r="H31" s="453">
        <f>ROUND(F31*G31,2)</f>
        <v>0</v>
      </c>
      <c r="I31" s="402"/>
      <c r="J31" s="402"/>
      <c r="K31" s="402"/>
      <c r="L31" s="471"/>
    </row>
    <row r="32" spans="1:13" s="265" customFormat="1" ht="12">
      <c r="A32" s="241"/>
      <c r="B32" s="240"/>
      <c r="C32" s="191"/>
      <c r="D32" s="472"/>
      <c r="E32" s="469"/>
      <c r="F32" s="452"/>
      <c r="G32" s="470"/>
      <c r="H32" s="470"/>
      <c r="I32" s="438"/>
      <c r="J32" s="438"/>
      <c r="K32" s="438"/>
      <c r="L32" s="438"/>
      <c r="M32" s="438"/>
    </row>
    <row r="33" spans="1:13" s="432" customFormat="1" ht="45.6">
      <c r="A33" s="241" t="str">
        <f>$B$27</f>
        <v>II.</v>
      </c>
      <c r="B33" s="191">
        <f>COUNT($A$25:B32)+1</f>
        <v>3</v>
      </c>
      <c r="C33" s="191" t="s">
        <v>572</v>
      </c>
      <c r="D33" s="472" t="s">
        <v>805</v>
      </c>
      <c r="E33" s="469" t="s">
        <v>109</v>
      </c>
      <c r="F33" s="452">
        <v>245</v>
      </c>
      <c r="G33" s="538"/>
      <c r="H33" s="453">
        <f>ROUND(F33*G33,2)</f>
        <v>0</v>
      </c>
      <c r="I33" s="402"/>
      <c r="J33" s="402"/>
      <c r="K33" s="402"/>
      <c r="L33" s="471"/>
    </row>
    <row r="34" spans="1:13" s="265" customFormat="1">
      <c r="A34" s="241"/>
      <c r="B34" s="240"/>
      <c r="C34" s="191"/>
      <c r="D34" s="472"/>
      <c r="E34" s="469"/>
      <c r="F34" s="452"/>
      <c r="G34" s="470"/>
      <c r="H34" s="470"/>
      <c r="I34" s="402"/>
      <c r="J34" s="402"/>
      <c r="K34" s="402"/>
      <c r="L34" s="473"/>
      <c r="M34" s="438"/>
    </row>
    <row r="35" spans="1:13" s="432" customFormat="1" ht="34.200000000000003">
      <c r="A35" s="241" t="str">
        <f>$B$27</f>
        <v>II.</v>
      </c>
      <c r="B35" s="191">
        <f>COUNT($A$25:B34)+1</f>
        <v>4</v>
      </c>
      <c r="C35" s="191" t="s">
        <v>573</v>
      </c>
      <c r="D35" s="472" t="s">
        <v>806</v>
      </c>
      <c r="E35" s="469" t="s">
        <v>109</v>
      </c>
      <c r="F35" s="452">
        <v>137</v>
      </c>
      <c r="G35" s="538"/>
      <c r="H35" s="453">
        <f>ROUND(F35*G35,2)</f>
        <v>0</v>
      </c>
      <c r="I35" s="402"/>
      <c r="J35" s="402"/>
      <c r="K35" s="402"/>
      <c r="L35" s="471"/>
    </row>
    <row r="36" spans="1:13" s="265" customFormat="1">
      <c r="A36" s="242"/>
      <c r="B36" s="191"/>
      <c r="C36" s="191"/>
      <c r="D36" s="472"/>
      <c r="E36" s="469"/>
      <c r="F36" s="452"/>
      <c r="G36" s="470"/>
      <c r="H36" s="470"/>
      <c r="I36" s="402"/>
      <c r="J36" s="402"/>
      <c r="K36" s="402"/>
      <c r="L36" s="473"/>
      <c r="M36" s="438"/>
    </row>
    <row r="37" spans="1:13" s="432" customFormat="1" ht="34.200000000000003">
      <c r="A37" s="241" t="str">
        <f>$B$27</f>
        <v>II.</v>
      </c>
      <c r="B37" s="191">
        <f>COUNT($A$25:B36)+1</f>
        <v>5</v>
      </c>
      <c r="C37" s="191" t="s">
        <v>574</v>
      </c>
      <c r="D37" s="472" t="s">
        <v>807</v>
      </c>
      <c r="E37" s="469" t="s">
        <v>109</v>
      </c>
      <c r="F37" s="452">
        <v>8</v>
      </c>
      <c r="G37" s="538"/>
      <c r="H37" s="453">
        <f>ROUND(F37*G37,2)</f>
        <v>0</v>
      </c>
      <c r="I37" s="402"/>
      <c r="J37" s="402"/>
      <c r="K37" s="402"/>
      <c r="L37" s="471"/>
    </row>
    <row r="38" spans="1:13" s="432" customFormat="1">
      <c r="A38" s="242"/>
      <c r="B38" s="191"/>
      <c r="C38" s="191"/>
      <c r="D38" s="472"/>
      <c r="E38" s="469"/>
      <c r="F38" s="452"/>
      <c r="G38" s="470"/>
      <c r="H38" s="470"/>
      <c r="I38" s="402"/>
      <c r="J38" s="402"/>
      <c r="K38" s="402"/>
      <c r="L38" s="471"/>
    </row>
    <row r="39" spans="1:13" s="432" customFormat="1" ht="45.6">
      <c r="A39" s="241" t="str">
        <f>$B$27</f>
        <v>II.</v>
      </c>
      <c r="B39" s="191">
        <f>COUNT($A$25:B38)+1</f>
        <v>6</v>
      </c>
      <c r="C39" s="191" t="s">
        <v>394</v>
      </c>
      <c r="D39" s="472" t="s">
        <v>810</v>
      </c>
      <c r="E39" s="469" t="s">
        <v>109</v>
      </c>
      <c r="F39" s="452">
        <v>1</v>
      </c>
      <c r="G39" s="538"/>
      <c r="H39" s="453">
        <f>ROUND(F39*G39,2)</f>
        <v>0</v>
      </c>
      <c r="I39" s="402"/>
      <c r="J39" s="402"/>
      <c r="K39" s="402"/>
      <c r="L39" s="471"/>
    </row>
    <row r="40" spans="1:13" s="432" customFormat="1">
      <c r="A40" s="242"/>
      <c r="B40" s="191"/>
      <c r="C40" s="191"/>
      <c r="D40" s="139"/>
      <c r="E40" s="234"/>
      <c r="F40" s="452"/>
      <c r="G40" s="470"/>
      <c r="H40" s="470"/>
      <c r="I40" s="402"/>
      <c r="J40" s="402"/>
      <c r="K40" s="402"/>
      <c r="L40" s="471"/>
    </row>
    <row r="41" spans="1:13" s="432" customFormat="1" ht="45.6">
      <c r="A41" s="241" t="str">
        <f>$B$27</f>
        <v>II.</v>
      </c>
      <c r="B41" s="191">
        <f>COUNT($A$25:B40)+1</f>
        <v>7</v>
      </c>
      <c r="C41" s="191" t="s">
        <v>583</v>
      </c>
      <c r="D41" s="472" t="s">
        <v>811</v>
      </c>
      <c r="E41" s="469" t="s">
        <v>109</v>
      </c>
      <c r="F41" s="452">
        <v>8</v>
      </c>
      <c r="G41" s="538"/>
      <c r="H41" s="453">
        <f>ROUND(F41*G41,2)</f>
        <v>0</v>
      </c>
      <c r="I41" s="402"/>
      <c r="J41" s="402"/>
      <c r="K41" s="402"/>
      <c r="L41" s="471"/>
    </row>
    <row r="42" spans="1:13" s="265" customFormat="1">
      <c r="A42" s="242"/>
      <c r="B42" s="191"/>
      <c r="C42" s="191"/>
      <c r="D42" s="472"/>
      <c r="E42" s="469"/>
      <c r="F42" s="452"/>
      <c r="G42" s="470"/>
      <c r="H42" s="470"/>
      <c r="I42" s="402"/>
      <c r="J42" s="402"/>
      <c r="K42" s="402"/>
      <c r="L42" s="474"/>
      <c r="M42" s="438"/>
    </row>
    <row r="43" spans="1:13" s="432" customFormat="1" ht="45.6">
      <c r="A43" s="241" t="str">
        <f>$B$27</f>
        <v>II.</v>
      </c>
      <c r="B43" s="191">
        <f>COUNT($A$25:B42)+1</f>
        <v>8</v>
      </c>
      <c r="C43" s="191" t="s">
        <v>584</v>
      </c>
      <c r="D43" s="139" t="s">
        <v>812</v>
      </c>
      <c r="E43" s="469" t="s">
        <v>109</v>
      </c>
      <c r="F43" s="452">
        <v>5</v>
      </c>
      <c r="G43" s="538"/>
      <c r="H43" s="453">
        <f>ROUND(F43*G43,2)</f>
        <v>0</v>
      </c>
      <c r="I43" s="402"/>
      <c r="J43" s="402"/>
      <c r="K43" s="402"/>
      <c r="L43" s="471"/>
    </row>
    <row r="44" spans="1:13" s="265" customFormat="1">
      <c r="A44" s="242"/>
      <c r="B44" s="191"/>
      <c r="C44" s="191"/>
      <c r="D44" s="139"/>
      <c r="E44" s="469"/>
      <c r="F44" s="452"/>
      <c r="G44" s="470"/>
      <c r="H44" s="470"/>
      <c r="I44" s="402"/>
      <c r="J44" s="402"/>
      <c r="K44" s="402"/>
      <c r="L44" s="474"/>
      <c r="M44" s="438"/>
    </row>
    <row r="45" spans="1:13" s="432" customFormat="1" ht="34.200000000000003">
      <c r="A45" s="241" t="str">
        <f>$B$27</f>
        <v>II.</v>
      </c>
      <c r="B45" s="191">
        <f>COUNT($A$25:B44)+1</f>
        <v>9</v>
      </c>
      <c r="C45" s="191" t="s">
        <v>585</v>
      </c>
      <c r="D45" s="139" t="s">
        <v>813</v>
      </c>
      <c r="E45" s="469" t="s">
        <v>109</v>
      </c>
      <c r="F45" s="452">
        <v>3</v>
      </c>
      <c r="G45" s="538"/>
      <c r="H45" s="453">
        <f>ROUND(F45*G45,2)</f>
        <v>0</v>
      </c>
      <c r="I45" s="402"/>
      <c r="J45" s="402"/>
      <c r="K45" s="402"/>
      <c r="L45" s="471"/>
    </row>
    <row r="46" spans="1:13" s="265" customFormat="1">
      <c r="A46" s="242"/>
      <c r="B46" s="191"/>
      <c r="C46" s="191"/>
      <c r="D46" s="139"/>
      <c r="E46" s="469"/>
      <c r="F46" s="452"/>
      <c r="G46" s="470"/>
      <c r="H46" s="470"/>
      <c r="I46" s="402"/>
      <c r="J46" s="402"/>
      <c r="K46" s="402"/>
      <c r="L46" s="474"/>
      <c r="M46" s="438"/>
    </row>
    <row r="47" spans="1:13" s="432" customFormat="1" ht="22.8">
      <c r="A47" s="241" t="str">
        <f>$B$27</f>
        <v>II.</v>
      </c>
      <c r="B47" s="191">
        <f>COUNT($A$25:B46)+1</f>
        <v>10</v>
      </c>
      <c r="C47" s="191" t="s">
        <v>400</v>
      </c>
      <c r="D47" s="139" t="s">
        <v>575</v>
      </c>
      <c r="E47" s="469" t="s">
        <v>109</v>
      </c>
      <c r="F47" s="452">
        <v>312</v>
      </c>
      <c r="G47" s="538"/>
      <c r="H47" s="453">
        <f>ROUND(F47*G47,2)</f>
        <v>0</v>
      </c>
      <c r="I47" s="402"/>
      <c r="J47" s="402"/>
      <c r="K47" s="402"/>
      <c r="L47" s="471"/>
    </row>
    <row r="48" spans="1:13" s="476" customFormat="1">
      <c r="A48" s="242"/>
      <c r="B48" s="191"/>
      <c r="C48" s="191"/>
      <c r="D48" s="139"/>
      <c r="E48" s="469"/>
      <c r="F48" s="452"/>
      <c r="G48" s="470"/>
      <c r="H48" s="470"/>
      <c r="I48" s="402"/>
      <c r="J48" s="402"/>
      <c r="K48" s="402"/>
    </row>
    <row r="49" spans="1:12" s="432" customFormat="1" ht="45.6">
      <c r="A49" s="241" t="str">
        <f>$B$27</f>
        <v>II.</v>
      </c>
      <c r="B49" s="191">
        <f>COUNT($A$25:B48)+1</f>
        <v>11</v>
      </c>
      <c r="C49" s="191" t="s">
        <v>576</v>
      </c>
      <c r="D49" s="139" t="s">
        <v>577</v>
      </c>
      <c r="E49" s="469" t="s">
        <v>109</v>
      </c>
      <c r="F49" s="452">
        <v>9</v>
      </c>
      <c r="G49" s="538"/>
      <c r="H49" s="453">
        <f>ROUND(F49*G49,2)</f>
        <v>0</v>
      </c>
      <c r="I49" s="402"/>
      <c r="J49" s="402"/>
      <c r="K49" s="402"/>
      <c r="L49" s="471"/>
    </row>
    <row r="50" spans="1:12">
      <c r="A50" s="242"/>
      <c r="B50" s="191"/>
      <c r="C50" s="191"/>
      <c r="D50" s="139"/>
      <c r="E50" s="469"/>
      <c r="F50" s="450"/>
      <c r="G50" s="470"/>
      <c r="H50" s="470"/>
      <c r="I50" s="402"/>
      <c r="J50" s="402"/>
      <c r="K50" s="402"/>
    </row>
    <row r="51" spans="1:12" s="432" customFormat="1" ht="34.200000000000003">
      <c r="A51" s="241" t="str">
        <f>$B$27</f>
        <v>II.</v>
      </c>
      <c r="B51" s="191">
        <f>COUNT($A$25:B50)+1</f>
        <v>12</v>
      </c>
      <c r="C51" s="191" t="s">
        <v>504</v>
      </c>
      <c r="D51" s="139" t="s">
        <v>578</v>
      </c>
      <c r="E51" s="469" t="s">
        <v>109</v>
      </c>
      <c r="F51" s="452">
        <v>36</v>
      </c>
      <c r="G51" s="538"/>
      <c r="H51" s="453">
        <f>ROUND(F51*G51,2)</f>
        <v>0</v>
      </c>
      <c r="I51" s="402"/>
      <c r="J51" s="402"/>
      <c r="K51" s="402"/>
      <c r="L51" s="471"/>
    </row>
    <row r="52" spans="1:12" s="432" customFormat="1">
      <c r="A52" s="241"/>
      <c r="B52" s="191"/>
      <c r="C52" s="191"/>
      <c r="D52" s="139"/>
      <c r="E52" s="469"/>
      <c r="F52" s="450"/>
      <c r="G52" s="470"/>
      <c r="H52" s="470"/>
      <c r="I52" s="402"/>
      <c r="J52" s="402"/>
      <c r="K52" s="402"/>
      <c r="L52" s="471"/>
    </row>
    <row r="53" spans="1:12" s="432" customFormat="1" ht="57">
      <c r="A53" s="241" t="str">
        <f>$B$27</f>
        <v>II.</v>
      </c>
      <c r="B53" s="191">
        <f>COUNT($A$25:B52)+1</f>
        <v>13</v>
      </c>
      <c r="C53" s="191" t="s">
        <v>504</v>
      </c>
      <c r="D53" s="672" t="s">
        <v>586</v>
      </c>
      <c r="E53" s="469" t="s">
        <v>112</v>
      </c>
      <c r="F53" s="452">
        <v>68</v>
      </c>
      <c r="G53" s="538"/>
      <c r="H53" s="453">
        <f>ROUND(F53*G53,2)</f>
        <v>0</v>
      </c>
      <c r="I53" s="402"/>
      <c r="J53" s="402"/>
      <c r="K53" s="402"/>
      <c r="L53" s="471"/>
    </row>
    <row r="54" spans="1:12" s="476" customFormat="1">
      <c r="A54" s="242"/>
      <c r="B54" s="191"/>
      <c r="C54" s="191"/>
      <c r="D54" s="139"/>
      <c r="E54" s="469"/>
      <c r="F54" s="450"/>
      <c r="G54" s="470"/>
      <c r="H54" s="470"/>
      <c r="I54" s="545"/>
      <c r="J54" s="545"/>
      <c r="K54" s="545"/>
      <c r="L54" s="480"/>
    </row>
    <row r="55" spans="1:12" s="432" customFormat="1" ht="22.8">
      <c r="A55" s="241" t="str">
        <f>$B$27</f>
        <v>II.</v>
      </c>
      <c r="B55" s="191">
        <f>COUNT($A$25:B54)+1</f>
        <v>14</v>
      </c>
      <c r="C55" s="670" t="s">
        <v>194</v>
      </c>
      <c r="D55" s="668" t="s">
        <v>195</v>
      </c>
      <c r="E55" s="669" t="s">
        <v>2</v>
      </c>
      <c r="F55" s="450">
        <v>9</v>
      </c>
      <c r="G55" s="538"/>
      <c r="H55" s="453">
        <f>ROUND(F55*G55,2)</f>
        <v>0</v>
      </c>
      <c r="I55" s="402"/>
      <c r="J55" s="402"/>
      <c r="K55" s="402"/>
      <c r="L55" s="471"/>
    </row>
    <row r="56" spans="1:12" s="478" customFormat="1">
      <c r="A56" s="242"/>
      <c r="B56" s="191"/>
      <c r="C56" s="191"/>
      <c r="D56" s="139"/>
      <c r="E56" s="469"/>
      <c r="F56" s="450"/>
      <c r="G56" s="470"/>
      <c r="H56" s="470"/>
      <c r="I56" s="477"/>
      <c r="J56" s="477"/>
      <c r="K56" s="477"/>
    </row>
    <row r="57" spans="1:12" s="480" customFormat="1" ht="13.8" thickBot="1">
      <c r="A57" s="248"/>
      <c r="B57" s="249"/>
      <c r="C57" s="249"/>
      <c r="D57" s="455" t="str">
        <f>CONCATENATE(B27," ",D27," - SKUPAJ:")</f>
        <v>II. ZEMELJSKA DELA - SKUPAJ:</v>
      </c>
      <c r="E57" s="455"/>
      <c r="F57" s="456"/>
      <c r="G57" s="457"/>
      <c r="H57" s="458">
        <f>SUM(H29:H55)</f>
        <v>0</v>
      </c>
      <c r="I57" s="479"/>
      <c r="J57" s="479"/>
      <c r="K57" s="479"/>
    </row>
    <row r="58" spans="1:12" s="480" customFormat="1">
      <c r="A58" s="250"/>
      <c r="B58" s="251"/>
      <c r="C58" s="251"/>
      <c r="D58" s="459"/>
      <c r="E58" s="459"/>
      <c r="F58" s="460"/>
      <c r="G58" s="461"/>
      <c r="H58" s="461"/>
      <c r="I58" s="479"/>
      <c r="J58" s="479"/>
      <c r="K58" s="479"/>
    </row>
    <row r="59" spans="1:12" s="476" customFormat="1" ht="16.2" thickBot="1">
      <c r="A59" s="252"/>
      <c r="B59" s="253" t="s">
        <v>110</v>
      </c>
      <c r="C59" s="253"/>
      <c r="D59" s="443" t="s">
        <v>514</v>
      </c>
      <c r="E59" s="463"/>
      <c r="F59" s="464"/>
      <c r="G59" s="446"/>
      <c r="H59" s="446"/>
      <c r="I59" s="545"/>
      <c r="J59" s="545"/>
      <c r="K59" s="545"/>
    </row>
    <row r="60" spans="1:12" s="480" customFormat="1">
      <c r="A60" s="254"/>
      <c r="B60" s="255"/>
      <c r="C60" s="255"/>
      <c r="D60" s="440"/>
      <c r="E60" s="461"/>
      <c r="F60" s="462"/>
      <c r="G60" s="267"/>
      <c r="H60" s="465"/>
      <c r="I60" s="477"/>
      <c r="J60" s="477"/>
      <c r="K60" s="477"/>
    </row>
    <row r="61" spans="1:12" s="265" customFormat="1" ht="79.8">
      <c r="A61" s="241" t="str">
        <f>$B$59</f>
        <v>III.</v>
      </c>
      <c r="B61" s="191">
        <f>COUNT($A58:B$60)+1</f>
        <v>1</v>
      </c>
      <c r="C61" s="240" t="s">
        <v>504</v>
      </c>
      <c r="D61" s="574" t="s">
        <v>579</v>
      </c>
      <c r="E61" s="469" t="s">
        <v>112</v>
      </c>
      <c r="F61" s="450">
        <v>58</v>
      </c>
      <c r="G61" s="538"/>
      <c r="H61" s="453">
        <f>ROUND(F61*G61,2)</f>
        <v>0</v>
      </c>
      <c r="I61" s="487"/>
      <c r="J61" s="487"/>
      <c r="K61" s="487"/>
    </row>
    <row r="62" spans="1:12" s="265" customFormat="1" ht="11.4">
      <c r="A62" s="241"/>
      <c r="B62" s="240"/>
      <c r="C62" s="240"/>
      <c r="D62" s="139"/>
      <c r="E62" s="469"/>
      <c r="F62" s="450"/>
      <c r="G62" s="470"/>
      <c r="H62" s="470"/>
      <c r="I62" s="487"/>
      <c r="J62" s="487"/>
      <c r="K62" s="487"/>
    </row>
    <row r="63" spans="1:12" s="265" customFormat="1" ht="79.8">
      <c r="A63" s="241" t="str">
        <f>$B$59</f>
        <v>III.</v>
      </c>
      <c r="B63" s="240">
        <f>COUNT($A$60:B61)+1</f>
        <v>2</v>
      </c>
      <c r="C63" s="191" t="s">
        <v>504</v>
      </c>
      <c r="D63" s="574" t="s">
        <v>587</v>
      </c>
      <c r="E63" s="469" t="s">
        <v>112</v>
      </c>
      <c r="F63" s="450">
        <v>57</v>
      </c>
      <c r="G63" s="538"/>
      <c r="H63" s="453">
        <f>ROUND(F63*G63,2)</f>
        <v>0</v>
      </c>
      <c r="I63" s="487"/>
      <c r="J63" s="487"/>
      <c r="K63" s="487"/>
    </row>
    <row r="64" spans="1:12" s="265" customFormat="1" ht="11.4">
      <c r="A64" s="242"/>
      <c r="B64" s="191"/>
      <c r="C64" s="240"/>
      <c r="D64" s="139"/>
      <c r="E64" s="469"/>
      <c r="F64" s="450"/>
      <c r="G64" s="470"/>
      <c r="H64" s="470"/>
      <c r="I64" s="487"/>
      <c r="J64" s="487"/>
      <c r="K64" s="487"/>
    </row>
    <row r="65" spans="1:11" s="265" customFormat="1" ht="79.8">
      <c r="A65" s="241" t="str">
        <f>$B$59</f>
        <v>III.</v>
      </c>
      <c r="B65" s="240">
        <f>COUNT($A$60:B63)+1</f>
        <v>3</v>
      </c>
      <c r="C65" s="191" t="s">
        <v>504</v>
      </c>
      <c r="D65" s="574" t="s">
        <v>588</v>
      </c>
      <c r="E65" s="469" t="s">
        <v>112</v>
      </c>
      <c r="F65" s="450">
        <v>12</v>
      </c>
      <c r="G65" s="538"/>
      <c r="H65" s="453">
        <f>ROUND(F65*G65,2)</f>
        <v>0</v>
      </c>
      <c r="I65" s="487"/>
      <c r="J65" s="487"/>
      <c r="K65" s="487"/>
    </row>
    <row r="66" spans="1:11" s="265" customFormat="1" ht="11.4">
      <c r="A66" s="242"/>
      <c r="B66" s="191"/>
      <c r="C66" s="240"/>
      <c r="D66" s="139"/>
      <c r="E66" s="469"/>
      <c r="F66" s="450"/>
      <c r="G66" s="470"/>
      <c r="H66" s="470"/>
      <c r="I66" s="487"/>
      <c r="J66" s="487"/>
      <c r="K66" s="487"/>
    </row>
    <row r="67" spans="1:11" s="265" customFormat="1" ht="45.6">
      <c r="A67" s="241" t="str">
        <f>$B$59</f>
        <v>III.</v>
      </c>
      <c r="B67" s="240">
        <f>COUNT($A$60:B65)+1</f>
        <v>4</v>
      </c>
      <c r="C67" s="191" t="s">
        <v>504</v>
      </c>
      <c r="D67" s="574" t="s">
        <v>589</v>
      </c>
      <c r="E67" s="469" t="s">
        <v>362</v>
      </c>
      <c r="F67" s="450">
        <v>1</v>
      </c>
      <c r="G67" s="538"/>
      <c r="H67" s="453">
        <f>ROUND(F67*G67,2)</f>
        <v>0</v>
      </c>
      <c r="I67" s="487"/>
      <c r="J67" s="487"/>
      <c r="K67" s="487"/>
    </row>
    <row r="68" spans="1:11" s="265" customFormat="1" ht="11.4">
      <c r="A68" s="242"/>
      <c r="B68" s="191"/>
      <c r="C68" s="240"/>
      <c r="D68" s="139"/>
      <c r="E68" s="469"/>
      <c r="F68" s="450"/>
      <c r="G68" s="470"/>
      <c r="H68" s="470"/>
      <c r="I68" s="487"/>
      <c r="J68" s="487"/>
      <c r="K68" s="487"/>
    </row>
    <row r="69" spans="1:11" s="265" customFormat="1" ht="45.6">
      <c r="A69" s="241" t="str">
        <f>$B$59</f>
        <v>III.</v>
      </c>
      <c r="B69" s="240">
        <f>COUNT($A$60:B67)+1</f>
        <v>5</v>
      </c>
      <c r="C69" s="191" t="s">
        <v>504</v>
      </c>
      <c r="D69" s="574" t="s">
        <v>590</v>
      </c>
      <c r="E69" s="469" t="s">
        <v>362</v>
      </c>
      <c r="F69" s="450">
        <v>2</v>
      </c>
      <c r="G69" s="538"/>
      <c r="H69" s="453">
        <f>ROUND(F69*G69,2)</f>
        <v>0</v>
      </c>
      <c r="I69" s="487"/>
      <c r="J69" s="487"/>
      <c r="K69" s="487"/>
    </row>
    <row r="70" spans="1:11" s="265" customFormat="1" ht="11.4">
      <c r="A70" s="242"/>
      <c r="B70" s="191"/>
      <c r="C70" s="191"/>
      <c r="D70" s="139"/>
      <c r="E70" s="234"/>
      <c r="F70" s="452"/>
      <c r="G70" s="470"/>
      <c r="H70" s="470"/>
      <c r="I70" s="487"/>
      <c r="J70" s="487"/>
      <c r="K70" s="487"/>
    </row>
    <row r="71" spans="1:11" s="265" customFormat="1" ht="45.6">
      <c r="A71" s="241" t="str">
        <f>$B$59</f>
        <v>III.</v>
      </c>
      <c r="B71" s="240">
        <f>COUNT($A$60:B69)+1</f>
        <v>6</v>
      </c>
      <c r="C71" s="191" t="s">
        <v>504</v>
      </c>
      <c r="D71" s="574" t="s">
        <v>591</v>
      </c>
      <c r="E71" s="469" t="s">
        <v>362</v>
      </c>
      <c r="F71" s="450">
        <v>1</v>
      </c>
      <c r="G71" s="538"/>
      <c r="H71" s="453">
        <f>ROUND(F71*G71,2)</f>
        <v>0</v>
      </c>
      <c r="I71" s="487"/>
      <c r="J71" s="487"/>
      <c r="K71" s="487"/>
    </row>
    <row r="72" spans="1:11" s="265" customFormat="1" ht="11.4">
      <c r="A72" s="242"/>
      <c r="B72" s="191"/>
      <c r="C72" s="240"/>
      <c r="D72" s="139"/>
      <c r="E72" s="469"/>
      <c r="F72" s="450"/>
      <c r="G72" s="470"/>
      <c r="H72" s="470"/>
      <c r="I72" s="487"/>
      <c r="J72" s="487"/>
      <c r="K72" s="487"/>
    </row>
    <row r="73" spans="1:11" s="265" customFormat="1" ht="45.6">
      <c r="A73" s="241" t="str">
        <f>$B$59</f>
        <v>III.</v>
      </c>
      <c r="B73" s="240">
        <f>COUNT($A$60:B71)+1</f>
        <v>7</v>
      </c>
      <c r="C73" s="191" t="s">
        <v>504</v>
      </c>
      <c r="D73" s="574" t="s">
        <v>580</v>
      </c>
      <c r="E73" s="469" t="s">
        <v>362</v>
      </c>
      <c r="F73" s="450">
        <v>1</v>
      </c>
      <c r="G73" s="538"/>
      <c r="H73" s="453">
        <f>ROUND(F73*G73,2)</f>
        <v>0</v>
      </c>
      <c r="I73" s="487"/>
      <c r="J73" s="487"/>
      <c r="K73" s="487"/>
    </row>
    <row r="74" spans="1:11" s="265" customFormat="1">
      <c r="A74" s="241"/>
      <c r="B74" s="240"/>
      <c r="C74" s="191"/>
      <c r="D74" s="546"/>
      <c r="E74" s="469"/>
      <c r="F74" s="450"/>
      <c r="G74" s="470"/>
      <c r="H74" s="470"/>
      <c r="I74" s="487"/>
      <c r="J74" s="487"/>
      <c r="K74" s="487"/>
    </row>
    <row r="75" spans="1:11" s="265" customFormat="1" ht="114">
      <c r="A75" s="241" t="str">
        <f>$B$59</f>
        <v>III.</v>
      </c>
      <c r="B75" s="240">
        <f>COUNT($A$60:B73)+1</f>
        <v>8</v>
      </c>
      <c r="C75" s="191" t="s">
        <v>504</v>
      </c>
      <c r="D75" s="574" t="s">
        <v>592</v>
      </c>
      <c r="E75" s="469" t="s">
        <v>362</v>
      </c>
      <c r="F75" s="450">
        <v>1</v>
      </c>
      <c r="G75" s="538"/>
      <c r="H75" s="453">
        <f>ROUND(F75*G75,2)</f>
        <v>0</v>
      </c>
      <c r="I75" s="487"/>
      <c r="J75" s="487"/>
      <c r="K75" s="487"/>
    </row>
    <row r="76" spans="1:11" s="265" customFormat="1" ht="11.4">
      <c r="A76" s="241"/>
      <c r="B76" s="240"/>
      <c r="C76" s="240"/>
      <c r="D76" s="139"/>
      <c r="E76" s="469"/>
      <c r="F76" s="450"/>
      <c r="G76" s="470"/>
      <c r="H76" s="470"/>
      <c r="I76" s="487"/>
      <c r="J76" s="487"/>
      <c r="K76" s="487"/>
    </row>
    <row r="77" spans="1:11" s="265" customFormat="1" ht="34.200000000000003">
      <c r="A77" s="241" t="str">
        <f>$B$59</f>
        <v>III.</v>
      </c>
      <c r="B77" s="240">
        <f>COUNT($A$60:B75)+1</f>
        <v>9</v>
      </c>
      <c r="C77" s="667" t="s">
        <v>303</v>
      </c>
      <c r="D77" s="424" t="s">
        <v>304</v>
      </c>
      <c r="E77" s="669" t="s">
        <v>109</v>
      </c>
      <c r="F77" s="450">
        <v>23</v>
      </c>
      <c r="G77" s="538"/>
      <c r="H77" s="453">
        <f>ROUND(F77*G77,2)</f>
        <v>0</v>
      </c>
      <c r="I77" s="487"/>
      <c r="J77" s="487"/>
      <c r="K77" s="487"/>
    </row>
    <row r="78" spans="1:11" s="265" customFormat="1" ht="11.4">
      <c r="A78" s="241"/>
      <c r="B78" s="240"/>
      <c r="C78" s="240"/>
      <c r="D78" s="139"/>
      <c r="E78" s="469"/>
      <c r="F78" s="450"/>
      <c r="G78" s="470"/>
      <c r="H78" s="470"/>
      <c r="I78" s="487"/>
      <c r="J78" s="487"/>
      <c r="K78" s="487"/>
    </row>
    <row r="79" spans="1:11" s="265" customFormat="1" ht="22.8">
      <c r="A79" s="241" t="str">
        <f>$B$59</f>
        <v>III.</v>
      </c>
      <c r="B79" s="240">
        <f>COUNT($A$60:B77)+1</f>
        <v>10</v>
      </c>
      <c r="C79" s="670" t="s">
        <v>408</v>
      </c>
      <c r="D79" s="424" t="s">
        <v>593</v>
      </c>
      <c r="E79" s="669" t="s">
        <v>2</v>
      </c>
      <c r="F79" s="450">
        <v>114</v>
      </c>
      <c r="G79" s="538"/>
      <c r="H79" s="453">
        <f>ROUND(F79*G79,2)</f>
        <v>0</v>
      </c>
      <c r="I79" s="487"/>
      <c r="J79" s="487"/>
      <c r="K79" s="487"/>
    </row>
    <row r="80" spans="1:11" s="265" customFormat="1">
      <c r="A80" s="241"/>
      <c r="B80" s="240"/>
      <c r="C80" s="191"/>
      <c r="D80" s="546"/>
      <c r="E80" s="469"/>
      <c r="F80" s="450"/>
      <c r="G80" s="470"/>
      <c r="H80" s="470"/>
      <c r="I80" s="487"/>
      <c r="J80" s="487"/>
      <c r="K80" s="487"/>
    </row>
    <row r="81" spans="1:11" s="265" customFormat="1" ht="11.4">
      <c r="A81" s="241" t="str">
        <f>$B$59</f>
        <v>III.</v>
      </c>
      <c r="B81" s="240">
        <f>COUNT($A$60:B79)+1</f>
        <v>11</v>
      </c>
      <c r="C81" s="670" t="s">
        <v>412</v>
      </c>
      <c r="D81" s="424" t="s">
        <v>128</v>
      </c>
      <c r="E81" s="669" t="s">
        <v>2</v>
      </c>
      <c r="F81" s="450">
        <v>35</v>
      </c>
      <c r="G81" s="538"/>
      <c r="H81" s="453">
        <f>ROUND(F81*G81,2)</f>
        <v>0</v>
      </c>
      <c r="I81" s="487"/>
      <c r="J81" s="487"/>
      <c r="K81" s="487"/>
    </row>
    <row r="82" spans="1:11" s="265" customFormat="1" ht="11.4">
      <c r="A82" s="242"/>
      <c r="B82" s="191"/>
      <c r="C82" s="191"/>
      <c r="D82" s="139"/>
      <c r="E82" s="469"/>
      <c r="F82" s="450"/>
      <c r="G82" s="470"/>
      <c r="H82" s="470"/>
      <c r="I82" s="487"/>
      <c r="J82" s="487"/>
      <c r="K82" s="487"/>
    </row>
    <row r="83" spans="1:11" s="265" customFormat="1" ht="13.8" thickBot="1">
      <c r="A83" s="248"/>
      <c r="B83" s="249"/>
      <c r="C83" s="249"/>
      <c r="D83" s="455" t="str">
        <f>CONCATENATE(B59," ",D59," - SKUPAJ:")</f>
        <v>III. GRADBENA IN OBRTNIŠKA DELA - SKUPAJ:</v>
      </c>
      <c r="E83" s="455"/>
      <c r="F83" s="456"/>
      <c r="G83" s="457"/>
      <c r="H83" s="458">
        <f>SUM(H61:H81)</f>
        <v>0</v>
      </c>
      <c r="I83" s="487"/>
      <c r="J83" s="487"/>
      <c r="K83" s="487"/>
    </row>
    <row r="84" spans="1:11" s="265" customFormat="1">
      <c r="A84" s="250"/>
      <c r="B84" s="251"/>
      <c r="C84" s="251"/>
      <c r="D84" s="459"/>
      <c r="E84" s="459"/>
      <c r="F84" s="460"/>
      <c r="G84" s="461"/>
      <c r="H84" s="461"/>
      <c r="I84" s="487"/>
      <c r="J84" s="487"/>
      <c r="K84" s="487"/>
    </row>
    <row r="85" spans="1:11" s="265" customFormat="1" ht="16.2" thickBot="1">
      <c r="A85" s="252"/>
      <c r="B85" s="253" t="s">
        <v>3</v>
      </c>
      <c r="C85" s="253"/>
      <c r="D85" s="443" t="s">
        <v>111</v>
      </c>
      <c r="E85" s="463"/>
      <c r="F85" s="464"/>
      <c r="G85" s="446"/>
      <c r="H85" s="446"/>
      <c r="I85" s="487"/>
      <c r="J85" s="487"/>
      <c r="K85" s="487"/>
    </row>
    <row r="86" spans="1:11" s="265" customFormat="1" ht="15.6">
      <c r="A86" s="256"/>
      <c r="B86" s="257"/>
      <c r="C86" s="257"/>
      <c r="D86" s="547"/>
      <c r="E86" s="548"/>
      <c r="F86" s="549"/>
      <c r="G86" s="550"/>
      <c r="H86" s="550"/>
      <c r="I86" s="487"/>
      <c r="J86" s="487"/>
      <c r="K86" s="487"/>
    </row>
    <row r="87" spans="1:11" s="265" customFormat="1" ht="57">
      <c r="A87" s="241" t="s">
        <v>3</v>
      </c>
      <c r="B87" s="191">
        <f>COUNT($A$85:B86)+1</f>
        <v>1</v>
      </c>
      <c r="C87" s="240" t="s">
        <v>504</v>
      </c>
      <c r="D87" s="139" t="s">
        <v>594</v>
      </c>
      <c r="E87" s="469" t="s">
        <v>127</v>
      </c>
      <c r="F87" s="450">
        <v>1</v>
      </c>
      <c r="G87" s="538"/>
      <c r="H87" s="453">
        <f>ROUND(F87*G87,2)</f>
        <v>0</v>
      </c>
      <c r="I87" s="487"/>
      <c r="J87" s="487"/>
      <c r="K87" s="487"/>
    </row>
    <row r="88" spans="1:11" s="265" customFormat="1">
      <c r="A88" s="258"/>
      <c r="B88" s="255"/>
      <c r="C88" s="191"/>
      <c r="D88" s="472"/>
      <c r="E88" s="469"/>
      <c r="F88" s="450"/>
      <c r="G88" s="470"/>
      <c r="H88" s="470"/>
      <c r="I88" s="487"/>
      <c r="J88" s="487"/>
      <c r="K88" s="487"/>
    </row>
    <row r="89" spans="1:11" s="265" customFormat="1" ht="79.8">
      <c r="A89" s="241" t="s">
        <v>3</v>
      </c>
      <c r="B89" s="191">
        <f>COUNT($A$85:B88)+1</f>
        <v>2</v>
      </c>
      <c r="C89" s="240" t="s">
        <v>504</v>
      </c>
      <c r="D89" s="472" t="s">
        <v>595</v>
      </c>
      <c r="E89" s="469" t="s">
        <v>127</v>
      </c>
      <c r="F89" s="450">
        <v>1</v>
      </c>
      <c r="G89" s="538"/>
      <c r="H89" s="453">
        <f>ROUND(F89*G89,2)</f>
        <v>0</v>
      </c>
      <c r="I89" s="487"/>
      <c r="J89" s="487"/>
      <c r="K89" s="487"/>
    </row>
    <row r="90" spans="1:11" s="265" customFormat="1">
      <c r="A90" s="258"/>
      <c r="B90" s="255"/>
      <c r="C90" s="191"/>
      <c r="D90" s="472"/>
      <c r="E90" s="469"/>
      <c r="F90" s="450"/>
      <c r="G90" s="470"/>
      <c r="H90" s="470"/>
      <c r="I90" s="487"/>
      <c r="J90" s="487"/>
      <c r="K90" s="487"/>
    </row>
    <row r="91" spans="1:11" s="265" customFormat="1" ht="79.8">
      <c r="A91" s="241" t="s">
        <v>3</v>
      </c>
      <c r="B91" s="191">
        <f>COUNT($A$85:B90)+1</f>
        <v>3</v>
      </c>
      <c r="C91" s="240" t="s">
        <v>504</v>
      </c>
      <c r="D91" s="472" t="s">
        <v>596</v>
      </c>
      <c r="E91" s="469" t="s">
        <v>127</v>
      </c>
      <c r="F91" s="450">
        <v>1</v>
      </c>
      <c r="G91" s="538"/>
      <c r="H91" s="453">
        <f>ROUND(F91*G91,2)</f>
        <v>0</v>
      </c>
      <c r="I91" s="487"/>
      <c r="J91" s="487"/>
      <c r="K91" s="487"/>
    </row>
    <row r="92" spans="1:11" s="265" customFormat="1" ht="11.4">
      <c r="A92" s="241"/>
      <c r="B92" s="240"/>
      <c r="C92" s="191"/>
      <c r="D92" s="472"/>
      <c r="E92" s="469"/>
      <c r="F92" s="450"/>
      <c r="G92" s="470"/>
      <c r="H92" s="470"/>
      <c r="I92" s="487"/>
      <c r="J92" s="487"/>
      <c r="K92" s="487"/>
    </row>
    <row r="93" spans="1:11" s="265" customFormat="1" ht="34.200000000000003">
      <c r="A93" s="241" t="s">
        <v>3</v>
      </c>
      <c r="B93" s="191">
        <f>COUNT($A$85:B92)+1</f>
        <v>4</v>
      </c>
      <c r="C93" s="240" t="s">
        <v>504</v>
      </c>
      <c r="D93" s="139" t="s">
        <v>582</v>
      </c>
      <c r="E93" s="469" t="s">
        <v>127</v>
      </c>
      <c r="F93" s="450">
        <v>1</v>
      </c>
      <c r="G93" s="538"/>
      <c r="H93" s="453">
        <f>ROUND(F93*G93,2)</f>
        <v>0</v>
      </c>
      <c r="I93" s="487"/>
      <c r="J93" s="487"/>
      <c r="K93" s="487"/>
    </row>
    <row r="94" spans="1:11" s="265" customFormat="1" ht="11.4">
      <c r="A94" s="241"/>
      <c r="B94" s="240"/>
      <c r="C94" s="191"/>
      <c r="D94" s="139"/>
      <c r="E94" s="469"/>
      <c r="F94" s="450"/>
      <c r="G94" s="470"/>
      <c r="H94" s="470"/>
      <c r="I94" s="487"/>
      <c r="J94" s="487"/>
      <c r="K94" s="487"/>
    </row>
    <row r="95" spans="1:11" s="265" customFormat="1" ht="34.200000000000003">
      <c r="A95" s="241" t="s">
        <v>3</v>
      </c>
      <c r="B95" s="191">
        <f>COUNT($A$85:B94)+1</f>
        <v>5</v>
      </c>
      <c r="C95" s="240" t="s">
        <v>504</v>
      </c>
      <c r="D95" s="139" t="s">
        <v>597</v>
      </c>
      <c r="E95" s="469" t="s">
        <v>127</v>
      </c>
      <c r="F95" s="450">
        <v>1</v>
      </c>
      <c r="G95" s="538"/>
      <c r="H95" s="453">
        <f>ROUND(F95*G95,2)</f>
        <v>0</v>
      </c>
      <c r="I95" s="487"/>
      <c r="J95" s="487"/>
      <c r="K95" s="487"/>
    </row>
    <row r="96" spans="1:11" s="265" customFormat="1" ht="11.4">
      <c r="A96" s="241"/>
      <c r="B96" s="240"/>
      <c r="C96" s="191"/>
      <c r="D96" s="139"/>
      <c r="E96" s="469"/>
      <c r="F96" s="450"/>
      <c r="G96" s="470"/>
      <c r="H96" s="470"/>
      <c r="I96" s="487"/>
      <c r="J96" s="487"/>
      <c r="K96" s="487"/>
    </row>
    <row r="97" spans="1:11" s="265" customFormat="1" ht="22.8">
      <c r="A97" s="241" t="s">
        <v>3</v>
      </c>
      <c r="B97" s="191">
        <f>COUNT($A$85:B96)+1</f>
        <v>6</v>
      </c>
      <c r="C97" s="240" t="s">
        <v>504</v>
      </c>
      <c r="D97" s="139" t="s">
        <v>598</v>
      </c>
      <c r="E97" s="469" t="s">
        <v>127</v>
      </c>
      <c r="F97" s="450">
        <v>1</v>
      </c>
      <c r="G97" s="538"/>
      <c r="H97" s="453">
        <f>ROUND(F97*G97,2)</f>
        <v>0</v>
      </c>
      <c r="I97" s="487"/>
      <c r="J97" s="487"/>
      <c r="K97" s="487"/>
    </row>
    <row r="98" spans="1:11" s="265" customFormat="1" ht="11.4">
      <c r="A98" s="241"/>
      <c r="B98" s="240"/>
      <c r="C98" s="240"/>
      <c r="D98" s="139"/>
      <c r="E98" s="449"/>
      <c r="F98" s="450"/>
      <c r="G98" s="553"/>
      <c r="H98" s="470"/>
      <c r="I98" s="487"/>
      <c r="J98" s="487"/>
      <c r="K98" s="487"/>
    </row>
    <row r="99" spans="1:11" s="265" customFormat="1" ht="34.200000000000003">
      <c r="A99" s="241" t="s">
        <v>3</v>
      </c>
      <c r="B99" s="191">
        <f>COUNT($A$85:B98)+1</f>
        <v>7</v>
      </c>
      <c r="C99" s="240" t="s">
        <v>504</v>
      </c>
      <c r="D99" s="139" t="s">
        <v>599</v>
      </c>
      <c r="E99" s="469" t="s">
        <v>127</v>
      </c>
      <c r="F99" s="450">
        <v>1</v>
      </c>
      <c r="G99" s="538"/>
      <c r="H99" s="453">
        <f>ROUND(F99*G99,2)</f>
        <v>0</v>
      </c>
      <c r="I99" s="487"/>
      <c r="J99" s="487"/>
      <c r="K99" s="487"/>
    </row>
    <row r="100" spans="1:11" s="265" customFormat="1">
      <c r="A100" s="241"/>
      <c r="B100" s="240"/>
      <c r="C100" s="240"/>
      <c r="D100" s="583"/>
      <c r="E100" s="469"/>
      <c r="F100" s="450"/>
      <c r="G100" s="470"/>
      <c r="H100" s="470"/>
      <c r="I100" s="487"/>
      <c r="J100" s="487"/>
      <c r="K100" s="487"/>
    </row>
    <row r="101" spans="1:11" s="265" customFormat="1" ht="45.6">
      <c r="A101" s="241" t="s">
        <v>3</v>
      </c>
      <c r="B101" s="191">
        <f>COUNT($A$85:B100)+1</f>
        <v>8</v>
      </c>
      <c r="C101" s="240" t="s">
        <v>504</v>
      </c>
      <c r="D101" s="139" t="s">
        <v>600</v>
      </c>
      <c r="E101" s="469" t="s">
        <v>127</v>
      </c>
      <c r="F101" s="450">
        <v>1</v>
      </c>
      <c r="G101" s="538"/>
      <c r="H101" s="453">
        <f>ROUND(F101*G101,2)</f>
        <v>0</v>
      </c>
      <c r="I101" s="487"/>
      <c r="J101" s="487"/>
      <c r="K101" s="487"/>
    </row>
    <row r="102" spans="1:11" s="265" customFormat="1" ht="11.4">
      <c r="A102" s="241"/>
      <c r="B102" s="240"/>
      <c r="C102" s="240"/>
      <c r="D102" s="472"/>
      <c r="E102" s="469"/>
      <c r="F102" s="450"/>
      <c r="G102" s="470"/>
      <c r="H102" s="470"/>
      <c r="I102" s="487"/>
      <c r="J102" s="487"/>
      <c r="K102" s="487"/>
    </row>
    <row r="103" spans="1:11" s="265" customFormat="1" ht="11.4">
      <c r="A103" s="242"/>
      <c r="B103" s="264"/>
      <c r="C103" s="264"/>
      <c r="D103" s="554"/>
      <c r="E103" s="449"/>
      <c r="F103" s="451"/>
      <c r="G103" s="553"/>
      <c r="H103" s="470"/>
      <c r="I103" s="487"/>
      <c r="J103" s="487"/>
      <c r="K103" s="487"/>
    </row>
    <row r="104" spans="1:11" s="265" customFormat="1" ht="13.8" thickBot="1">
      <c r="A104" s="248"/>
      <c r="B104" s="249"/>
      <c r="C104" s="249"/>
      <c r="D104" s="455" t="str">
        <f>CONCATENATE(B85," ",D85," - SKUPAJ:")</f>
        <v>IV. OSTALA DELA - SKUPAJ:</v>
      </c>
      <c r="E104" s="455"/>
      <c r="F104" s="456"/>
      <c r="G104" s="457"/>
      <c r="H104" s="458">
        <f>SUM(H87:H101)</f>
        <v>0</v>
      </c>
      <c r="I104" s="487"/>
      <c r="J104" s="487"/>
      <c r="K104" s="487"/>
    </row>
    <row r="105" spans="1:11" s="265" customFormat="1">
      <c r="A105" s="481"/>
      <c r="B105" s="482"/>
      <c r="C105" s="482"/>
      <c r="D105" s="483"/>
      <c r="E105" s="484"/>
      <c r="F105" s="485"/>
      <c r="G105" s="482"/>
      <c r="H105" s="486"/>
      <c r="I105" s="487"/>
      <c r="J105" s="487"/>
      <c r="K105" s="487"/>
    </row>
    <row r="106" spans="1:11" s="265" customFormat="1" ht="18" thickBot="1">
      <c r="A106" s="488" t="s">
        <v>106</v>
      </c>
      <c r="B106" s="489"/>
      <c r="C106" s="489"/>
      <c r="D106" s="490"/>
      <c r="E106" s="491"/>
      <c r="F106" s="492"/>
      <c r="G106" s="493"/>
      <c r="H106" s="493"/>
      <c r="I106" s="487"/>
      <c r="J106" s="487"/>
      <c r="K106" s="487"/>
    </row>
    <row r="107" spans="1:11" s="265" customFormat="1">
      <c r="A107" s="494"/>
      <c r="B107" s="495"/>
      <c r="C107" s="495"/>
      <c r="D107" s="496"/>
      <c r="E107" s="497"/>
      <c r="F107" s="498"/>
      <c r="G107" s="495"/>
      <c r="H107" s="495"/>
      <c r="I107" s="487"/>
      <c r="J107" s="487"/>
      <c r="K107" s="487"/>
    </row>
    <row r="108" spans="1:11" s="265" customFormat="1" ht="11.4">
      <c r="A108" s="429" t="s">
        <v>1</v>
      </c>
      <c r="B108" s="499"/>
      <c r="C108" s="499"/>
      <c r="D108" s="500"/>
      <c r="E108" s="501"/>
      <c r="F108" s="451"/>
      <c r="G108" s="499"/>
      <c r="H108" s="499"/>
      <c r="I108" s="487"/>
      <c r="J108" s="487"/>
      <c r="K108" s="487"/>
    </row>
    <row r="109" spans="1:11" s="265" customFormat="1">
      <c r="A109" s="502"/>
      <c r="B109" s="503"/>
      <c r="C109" s="503"/>
      <c r="D109" s="504"/>
      <c r="E109" s="505"/>
      <c r="F109" s="506"/>
      <c r="G109" s="507"/>
      <c r="H109" s="437" t="s">
        <v>41</v>
      </c>
      <c r="I109" s="487"/>
      <c r="J109" s="487"/>
      <c r="K109" s="487"/>
    </row>
    <row r="110" spans="1:11" s="265" customFormat="1">
      <c r="A110" s="508"/>
      <c r="B110" s="509"/>
      <c r="C110" s="509"/>
      <c r="D110" s="510"/>
      <c r="E110" s="476"/>
      <c r="F110" s="511"/>
      <c r="G110" s="512"/>
      <c r="H110" s="512"/>
      <c r="I110" s="487"/>
      <c r="J110" s="487"/>
      <c r="K110" s="487"/>
    </row>
    <row r="111" spans="1:11" s="265" customFormat="1">
      <c r="A111" s="513"/>
      <c r="B111" s="514" t="str">
        <f>B13</f>
        <v>I.</v>
      </c>
      <c r="C111" s="514"/>
      <c r="D111" s="515" t="str">
        <f>+D13</f>
        <v>PREDDELA</v>
      </c>
      <c r="E111" s="516"/>
      <c r="F111" s="517"/>
      <c r="G111" s="516"/>
      <c r="H111" s="518">
        <f>+H25</f>
        <v>0</v>
      </c>
      <c r="I111" s="487"/>
      <c r="J111" s="487"/>
      <c r="K111" s="487"/>
    </row>
    <row r="112" spans="1:11" s="265" customFormat="1">
      <c r="A112" s="481"/>
      <c r="B112" s="482"/>
      <c r="C112" s="482"/>
      <c r="D112" s="483"/>
      <c r="E112" s="484"/>
      <c r="F112" s="485"/>
      <c r="G112" s="482"/>
      <c r="H112" s="486"/>
      <c r="I112" s="487"/>
      <c r="J112" s="487"/>
      <c r="K112" s="487"/>
    </row>
    <row r="113" spans="1:11" s="265" customFormat="1">
      <c r="A113" s="513"/>
      <c r="B113" s="514" t="str">
        <f>B27</f>
        <v>II.</v>
      </c>
      <c r="C113" s="514"/>
      <c r="D113" s="515" t="str">
        <f>+D27</f>
        <v>ZEMELJSKA DELA</v>
      </c>
      <c r="E113" s="516"/>
      <c r="F113" s="517"/>
      <c r="G113" s="516"/>
      <c r="H113" s="518">
        <f>+H57</f>
        <v>0</v>
      </c>
      <c r="I113" s="487"/>
      <c r="J113" s="487"/>
      <c r="K113" s="487"/>
    </row>
    <row r="114" spans="1:11" s="265" customFormat="1">
      <c r="A114" s="513"/>
      <c r="B114" s="514"/>
      <c r="C114" s="514"/>
      <c r="D114" s="515"/>
      <c r="E114" s="516"/>
      <c r="F114" s="517"/>
      <c r="G114" s="516"/>
      <c r="H114" s="518"/>
      <c r="I114" s="487"/>
      <c r="J114" s="487"/>
      <c r="K114" s="487"/>
    </row>
    <row r="115" spans="1:11" s="265" customFormat="1">
      <c r="A115" s="513"/>
      <c r="B115" s="514" t="str">
        <f>B59</f>
        <v>III.</v>
      </c>
      <c r="C115" s="514"/>
      <c r="D115" s="515" t="str">
        <f>+D59</f>
        <v>GRADBENA IN OBRTNIŠKA DELA</v>
      </c>
      <c r="E115" s="516"/>
      <c r="F115" s="517"/>
      <c r="G115" s="516"/>
      <c r="H115" s="518">
        <f>$H$83</f>
        <v>0</v>
      </c>
      <c r="I115" s="487"/>
      <c r="J115" s="487"/>
      <c r="K115" s="487"/>
    </row>
    <row r="116" spans="1:11" s="265" customFormat="1">
      <c r="A116" s="513"/>
      <c r="B116" s="514"/>
      <c r="C116" s="514"/>
      <c r="D116" s="515"/>
      <c r="E116" s="516"/>
      <c r="F116" s="517"/>
      <c r="G116" s="516"/>
      <c r="H116" s="518"/>
      <c r="I116" s="487"/>
      <c r="J116" s="487"/>
      <c r="K116" s="487"/>
    </row>
    <row r="117" spans="1:11" s="265" customFormat="1">
      <c r="A117" s="513"/>
      <c r="B117" s="514" t="str">
        <f>B85</f>
        <v>IV.</v>
      </c>
      <c r="C117" s="514"/>
      <c r="D117" s="555" t="str">
        <f>+D85</f>
        <v>OSTALA DELA</v>
      </c>
      <c r="E117" s="516"/>
      <c r="F117" s="517"/>
      <c r="G117" s="516"/>
      <c r="H117" s="518">
        <f>$H$104</f>
        <v>0</v>
      </c>
      <c r="I117" s="487"/>
      <c r="J117" s="487"/>
      <c r="K117" s="487"/>
    </row>
    <row r="118" spans="1:11" s="265" customFormat="1" ht="13.8" thickBot="1">
      <c r="A118" s="519"/>
      <c r="B118" s="520"/>
      <c r="C118" s="520"/>
      <c r="D118" s="520"/>
      <c r="E118" s="521"/>
      <c r="F118" s="522"/>
      <c r="G118" s="521"/>
      <c r="H118" s="523"/>
      <c r="I118" s="487"/>
      <c r="J118" s="487"/>
      <c r="K118" s="487"/>
    </row>
    <row r="119" spans="1:11" s="265" customFormat="1" ht="13.8" thickTop="1">
      <c r="A119" s="513"/>
      <c r="B119" s="515"/>
      <c r="C119" s="515"/>
      <c r="D119" s="515"/>
      <c r="E119" s="516"/>
      <c r="F119" s="517"/>
      <c r="G119" s="516"/>
      <c r="H119" s="518"/>
      <c r="I119" s="487"/>
      <c r="J119" s="487"/>
      <c r="K119" s="487"/>
    </row>
    <row r="120" spans="1:11" s="265" customFormat="1">
      <c r="A120" s="524"/>
      <c r="B120" s="525"/>
      <c r="C120" s="525"/>
      <c r="D120" s="515"/>
      <c r="E120" s="516"/>
      <c r="F120" s="517"/>
      <c r="G120" s="516"/>
      <c r="H120" s="518"/>
      <c r="I120" s="487"/>
      <c r="J120" s="487"/>
      <c r="K120" s="487"/>
    </row>
    <row r="121" spans="1:11" s="265" customFormat="1">
      <c r="A121" s="531"/>
      <c r="B121" s="532"/>
      <c r="C121" s="532"/>
      <c r="D121" s="533" t="str">
        <f>CONCATENATE(A4," ",D4," - SKUPAJ:")</f>
        <v xml:space="preserve"> PODODSEK 1.3 - SKUPAJ:</v>
      </c>
      <c r="E121" s="534"/>
      <c r="F121" s="535"/>
      <c r="G121" s="484"/>
      <c r="H121" s="518">
        <f>SUM(H111:H117)</f>
        <v>0</v>
      </c>
      <c r="I121" s="487"/>
      <c r="J121" s="487"/>
      <c r="K121" s="487"/>
    </row>
    <row r="122" spans="1:11" s="265" customFormat="1" ht="12">
      <c r="B122" s="268"/>
      <c r="C122" s="268"/>
      <c r="D122" s="266"/>
      <c r="E122" s="383"/>
      <c r="F122" s="536"/>
      <c r="G122" s="268"/>
      <c r="H122" s="268"/>
      <c r="I122" s="487"/>
      <c r="J122" s="487"/>
      <c r="K122" s="487"/>
    </row>
    <row r="123" spans="1:11" s="265" customFormat="1" ht="12">
      <c r="B123" s="268"/>
      <c r="C123" s="268"/>
      <c r="D123" s="266"/>
      <c r="E123" s="383"/>
      <c r="F123" s="536"/>
      <c r="G123" s="268"/>
      <c r="H123" s="268"/>
      <c r="I123" s="487"/>
      <c r="J123" s="487"/>
      <c r="K123" s="487"/>
    </row>
    <row r="124" spans="1:11" s="265" customFormat="1" ht="12">
      <c r="B124" s="268"/>
      <c r="C124" s="268"/>
      <c r="D124" s="266"/>
      <c r="E124" s="383"/>
      <c r="F124" s="536"/>
      <c r="G124" s="268"/>
      <c r="H124" s="268"/>
      <c r="I124" s="487"/>
      <c r="J124" s="487"/>
      <c r="K124" s="487"/>
    </row>
    <row r="125" spans="1:11" s="265" customFormat="1" ht="12">
      <c r="B125" s="268"/>
      <c r="C125" s="268"/>
      <c r="D125" s="266"/>
      <c r="E125" s="383"/>
      <c r="F125" s="536"/>
      <c r="G125" s="268"/>
      <c r="H125" s="268"/>
      <c r="I125" s="487"/>
      <c r="J125" s="487"/>
      <c r="K125" s="487"/>
    </row>
    <row r="126" spans="1:11" s="265" customFormat="1" ht="12">
      <c r="B126" s="268"/>
      <c r="C126" s="268"/>
      <c r="D126" s="266"/>
      <c r="E126" s="383"/>
      <c r="F126" s="536"/>
      <c r="G126" s="268"/>
      <c r="H126" s="268"/>
      <c r="I126" s="487"/>
      <c r="J126" s="487"/>
      <c r="K126" s="487"/>
    </row>
    <row r="127" spans="1:11" s="265" customFormat="1" ht="12">
      <c r="B127" s="268"/>
      <c r="C127" s="268"/>
      <c r="D127" s="266"/>
      <c r="E127" s="383"/>
      <c r="F127" s="536"/>
      <c r="G127" s="268"/>
      <c r="H127" s="268"/>
      <c r="I127" s="487"/>
      <c r="J127" s="487"/>
      <c r="K127" s="487"/>
    </row>
    <row r="128" spans="1:11" s="265" customFormat="1" ht="12">
      <c r="B128" s="268"/>
      <c r="C128" s="268"/>
      <c r="D128" s="266"/>
      <c r="E128" s="383"/>
      <c r="F128" s="536"/>
      <c r="G128" s="268"/>
      <c r="H128" s="268"/>
      <c r="I128" s="487"/>
      <c r="J128" s="487"/>
      <c r="K128" s="487"/>
    </row>
    <row r="129" spans="2:11" s="265" customFormat="1" ht="12">
      <c r="B129" s="268"/>
      <c r="C129" s="268"/>
      <c r="D129" s="266"/>
      <c r="E129" s="383"/>
      <c r="F129" s="536"/>
      <c r="G129" s="268"/>
      <c r="H129" s="268"/>
      <c r="I129" s="487"/>
      <c r="J129" s="487"/>
      <c r="K129" s="487"/>
    </row>
    <row r="130" spans="2:11" s="265" customFormat="1" ht="12">
      <c r="B130" s="268"/>
      <c r="C130" s="268"/>
      <c r="D130" s="266"/>
      <c r="E130" s="383"/>
      <c r="F130" s="536"/>
      <c r="G130" s="268"/>
      <c r="H130" s="268"/>
      <c r="I130" s="487"/>
      <c r="J130" s="487"/>
      <c r="K130" s="487"/>
    </row>
    <row r="131" spans="2:11" s="265" customFormat="1" ht="12">
      <c r="B131" s="268"/>
      <c r="C131" s="268"/>
      <c r="D131" s="266"/>
      <c r="E131" s="383"/>
      <c r="F131" s="536"/>
      <c r="G131" s="268"/>
      <c r="H131" s="268"/>
      <c r="I131" s="487"/>
      <c r="J131" s="487"/>
      <c r="K131" s="487"/>
    </row>
    <row r="132" spans="2:11" s="265" customFormat="1" ht="12">
      <c r="B132" s="268"/>
      <c r="C132" s="268"/>
      <c r="D132" s="266"/>
      <c r="E132" s="383"/>
      <c r="F132" s="536"/>
      <c r="G132" s="268"/>
      <c r="H132" s="268"/>
      <c r="I132" s="487"/>
      <c r="J132" s="487"/>
      <c r="K132" s="487"/>
    </row>
    <row r="133" spans="2:11" s="265" customFormat="1" ht="12">
      <c r="B133" s="268"/>
      <c r="C133" s="268"/>
      <c r="D133" s="266"/>
      <c r="E133" s="383"/>
      <c r="F133" s="536"/>
      <c r="G133" s="268"/>
      <c r="H133" s="268"/>
      <c r="I133" s="487"/>
      <c r="J133" s="487"/>
      <c r="K133" s="487"/>
    </row>
    <row r="134" spans="2:11" s="265" customFormat="1" ht="12">
      <c r="B134" s="268"/>
      <c r="C134" s="268"/>
      <c r="D134" s="266"/>
      <c r="E134" s="383"/>
      <c r="F134" s="536"/>
      <c r="G134" s="268"/>
      <c r="H134" s="268"/>
      <c r="I134" s="487"/>
      <c r="J134" s="487"/>
      <c r="K134" s="487"/>
    </row>
    <row r="135" spans="2:11" s="265" customFormat="1" ht="12">
      <c r="B135" s="268"/>
      <c r="C135" s="268"/>
      <c r="D135" s="266"/>
      <c r="E135" s="383"/>
      <c r="F135" s="536"/>
      <c r="G135" s="268"/>
      <c r="H135" s="268"/>
      <c r="I135" s="487"/>
      <c r="J135" s="487"/>
      <c r="K135" s="487"/>
    </row>
    <row r="136" spans="2:11" s="265" customFormat="1" ht="12">
      <c r="B136" s="268"/>
      <c r="C136" s="268"/>
      <c r="D136" s="266"/>
      <c r="E136" s="383"/>
      <c r="F136" s="536"/>
      <c r="G136" s="268"/>
      <c r="H136" s="268"/>
      <c r="I136" s="487"/>
      <c r="J136" s="487"/>
      <c r="K136" s="487"/>
    </row>
    <row r="137" spans="2:11" s="265" customFormat="1" ht="12">
      <c r="B137" s="268"/>
      <c r="C137" s="268"/>
      <c r="D137" s="266"/>
      <c r="E137" s="383"/>
      <c r="F137" s="536"/>
      <c r="G137" s="268"/>
      <c r="H137" s="268"/>
      <c r="I137" s="487"/>
      <c r="J137" s="487"/>
      <c r="K137" s="487"/>
    </row>
    <row r="138" spans="2:11" s="265" customFormat="1" ht="12">
      <c r="B138" s="268"/>
      <c r="C138" s="268"/>
      <c r="D138" s="266"/>
      <c r="E138" s="383"/>
      <c r="F138" s="536"/>
      <c r="G138" s="268"/>
      <c r="H138" s="268"/>
      <c r="I138" s="487"/>
      <c r="J138" s="487"/>
      <c r="K138" s="487"/>
    </row>
    <row r="139" spans="2:11" s="265" customFormat="1" ht="12">
      <c r="B139" s="268"/>
      <c r="C139" s="268"/>
      <c r="D139" s="266"/>
      <c r="E139" s="383"/>
      <c r="F139" s="536"/>
      <c r="G139" s="268"/>
      <c r="H139" s="268"/>
      <c r="I139" s="487"/>
      <c r="J139" s="487"/>
      <c r="K139" s="487"/>
    </row>
    <row r="140" spans="2:11" s="265" customFormat="1" ht="12">
      <c r="B140" s="268"/>
      <c r="C140" s="268"/>
      <c r="D140" s="266"/>
      <c r="E140" s="383"/>
      <c r="F140" s="536"/>
      <c r="G140" s="268"/>
      <c r="H140" s="268"/>
      <c r="I140" s="487"/>
      <c r="J140" s="487"/>
      <c r="K140" s="487"/>
    </row>
    <row r="141" spans="2:11" s="265" customFormat="1" ht="12">
      <c r="B141" s="268"/>
      <c r="C141" s="268"/>
      <c r="D141" s="266"/>
      <c r="E141" s="383"/>
      <c r="F141" s="536"/>
      <c r="G141" s="268"/>
      <c r="H141" s="268"/>
      <c r="I141" s="487"/>
      <c r="J141" s="487"/>
      <c r="K141" s="487"/>
    </row>
    <row r="142" spans="2:11" s="265" customFormat="1" ht="12">
      <c r="B142" s="268"/>
      <c r="C142" s="268"/>
      <c r="D142" s="266"/>
      <c r="E142" s="383"/>
      <c r="F142" s="536"/>
      <c r="G142" s="268"/>
      <c r="H142" s="268"/>
      <c r="I142" s="487"/>
      <c r="J142" s="487"/>
      <c r="K142" s="487"/>
    </row>
    <row r="143" spans="2:11" s="265" customFormat="1" ht="12">
      <c r="B143" s="268"/>
      <c r="C143" s="268"/>
      <c r="D143" s="266"/>
      <c r="E143" s="383"/>
      <c r="F143" s="536"/>
      <c r="G143" s="268"/>
      <c r="H143" s="268"/>
      <c r="I143" s="487"/>
      <c r="J143" s="487"/>
      <c r="K143" s="487"/>
    </row>
    <row r="144" spans="2:11" s="265" customFormat="1" ht="12">
      <c r="B144" s="268"/>
      <c r="C144" s="268"/>
      <c r="D144" s="266"/>
      <c r="E144" s="383"/>
      <c r="F144" s="536"/>
      <c r="G144" s="268"/>
      <c r="H144" s="268"/>
      <c r="I144" s="487"/>
      <c r="J144" s="487"/>
      <c r="K144" s="487"/>
    </row>
    <row r="145" spans="2:11" s="265" customFormat="1" ht="12">
      <c r="B145" s="268"/>
      <c r="C145" s="268"/>
      <c r="D145" s="266"/>
      <c r="E145" s="383"/>
      <c r="F145" s="536"/>
      <c r="G145" s="268"/>
      <c r="H145" s="268"/>
      <c r="I145" s="487"/>
      <c r="J145" s="487"/>
      <c r="K145" s="487"/>
    </row>
    <row r="146" spans="2:11" s="265" customFormat="1" ht="12">
      <c r="B146" s="268"/>
      <c r="C146" s="268"/>
      <c r="D146" s="266"/>
      <c r="E146" s="383"/>
      <c r="F146" s="536"/>
      <c r="G146" s="268"/>
      <c r="H146" s="268"/>
      <c r="I146" s="487"/>
      <c r="J146" s="487"/>
      <c r="K146" s="487"/>
    </row>
    <row r="147" spans="2:11" s="265" customFormat="1" ht="12">
      <c r="B147" s="268"/>
      <c r="C147" s="268"/>
      <c r="D147" s="266"/>
      <c r="E147" s="383"/>
      <c r="F147" s="536"/>
      <c r="G147" s="268"/>
      <c r="H147" s="268"/>
      <c r="I147" s="487"/>
      <c r="J147" s="487"/>
      <c r="K147" s="487"/>
    </row>
    <row r="148" spans="2:11" s="265" customFormat="1" ht="12">
      <c r="B148" s="268"/>
      <c r="C148" s="268"/>
      <c r="D148" s="266"/>
      <c r="E148" s="383"/>
      <c r="F148" s="536"/>
      <c r="G148" s="268"/>
      <c r="H148" s="268"/>
      <c r="I148" s="487"/>
      <c r="J148" s="487"/>
      <c r="K148" s="487"/>
    </row>
    <row r="149" spans="2:11" s="265" customFormat="1" ht="12">
      <c r="B149" s="268"/>
      <c r="C149" s="268"/>
      <c r="D149" s="266"/>
      <c r="E149" s="383"/>
      <c r="F149" s="536"/>
      <c r="G149" s="268"/>
      <c r="H149" s="268"/>
      <c r="I149" s="487"/>
      <c r="J149" s="487"/>
      <c r="K149" s="487"/>
    </row>
    <row r="150" spans="2:11" s="265" customFormat="1" ht="12">
      <c r="B150" s="268"/>
      <c r="C150" s="268"/>
      <c r="D150" s="266"/>
      <c r="E150" s="383"/>
      <c r="F150" s="536"/>
      <c r="G150" s="268"/>
      <c r="H150" s="268"/>
      <c r="I150" s="487"/>
      <c r="J150" s="487"/>
      <c r="K150" s="487"/>
    </row>
    <row r="151" spans="2:11" s="265" customFormat="1" ht="12">
      <c r="B151" s="268"/>
      <c r="C151" s="268"/>
      <c r="D151" s="266"/>
      <c r="E151" s="383"/>
      <c r="F151" s="536"/>
      <c r="G151" s="268"/>
      <c r="H151" s="268"/>
      <c r="I151" s="487"/>
      <c r="J151" s="487"/>
      <c r="K151" s="487"/>
    </row>
    <row r="152" spans="2:11" s="265" customFormat="1" ht="12">
      <c r="B152" s="268"/>
      <c r="C152" s="268"/>
      <c r="D152" s="266"/>
      <c r="E152" s="383"/>
      <c r="F152" s="536"/>
      <c r="G152" s="268"/>
      <c r="H152" s="268"/>
      <c r="I152" s="487"/>
      <c r="J152" s="487"/>
      <c r="K152" s="487"/>
    </row>
    <row r="153" spans="2:11" s="265" customFormat="1" ht="12">
      <c r="B153" s="268"/>
      <c r="C153" s="268"/>
      <c r="D153" s="266"/>
      <c r="E153" s="383"/>
      <c r="F153" s="536"/>
      <c r="G153" s="268"/>
      <c r="H153" s="268"/>
      <c r="I153" s="487"/>
      <c r="J153" s="487"/>
      <c r="K153" s="487"/>
    </row>
    <row r="154" spans="2:11" s="265" customFormat="1" ht="12">
      <c r="B154" s="268"/>
      <c r="C154" s="268"/>
      <c r="D154" s="266"/>
      <c r="E154" s="383"/>
      <c r="F154" s="536"/>
      <c r="G154" s="268"/>
      <c r="H154" s="268"/>
      <c r="I154" s="487"/>
      <c r="J154" s="487"/>
      <c r="K154" s="487"/>
    </row>
    <row r="155" spans="2:11" s="265" customFormat="1" ht="12">
      <c r="B155" s="268"/>
      <c r="C155" s="268"/>
      <c r="D155" s="266"/>
      <c r="E155" s="383"/>
      <c r="F155" s="536"/>
      <c r="G155" s="268"/>
      <c r="H155" s="268"/>
      <c r="I155" s="487"/>
      <c r="J155" s="487"/>
      <c r="K155" s="487"/>
    </row>
    <row r="156" spans="2:11" s="265" customFormat="1" ht="12">
      <c r="B156" s="268"/>
      <c r="C156" s="268"/>
      <c r="D156" s="266"/>
      <c r="E156" s="383"/>
      <c r="F156" s="536"/>
      <c r="G156" s="268"/>
      <c r="H156" s="268"/>
      <c r="I156" s="487"/>
      <c r="J156" s="487"/>
      <c r="K156" s="487"/>
    </row>
    <row r="157" spans="2:11" s="265" customFormat="1" ht="12">
      <c r="B157" s="268"/>
      <c r="C157" s="268"/>
      <c r="D157" s="266"/>
      <c r="E157" s="383"/>
      <c r="F157" s="536"/>
      <c r="G157" s="268"/>
      <c r="H157" s="268"/>
      <c r="I157" s="487"/>
      <c r="J157" s="487"/>
      <c r="K157" s="487"/>
    </row>
    <row r="158" spans="2:11" s="265" customFormat="1" ht="12">
      <c r="B158" s="268"/>
      <c r="C158" s="268"/>
      <c r="D158" s="266"/>
      <c r="E158" s="383"/>
      <c r="F158" s="536"/>
      <c r="G158" s="268"/>
      <c r="H158" s="268"/>
      <c r="I158" s="487"/>
      <c r="J158" s="487"/>
      <c r="K158" s="487"/>
    </row>
    <row r="159" spans="2:11" s="265" customFormat="1" ht="12">
      <c r="B159" s="268"/>
      <c r="C159" s="268"/>
      <c r="D159" s="266"/>
      <c r="E159" s="383"/>
      <c r="F159" s="536"/>
      <c r="G159" s="268"/>
      <c r="H159" s="268"/>
      <c r="I159" s="487"/>
      <c r="J159" s="487"/>
      <c r="K159" s="487"/>
    </row>
    <row r="160" spans="2:11" s="265" customFormat="1" ht="12">
      <c r="B160" s="268"/>
      <c r="C160" s="268"/>
      <c r="D160" s="266"/>
      <c r="E160" s="383"/>
      <c r="F160" s="536"/>
      <c r="G160" s="268"/>
      <c r="H160" s="268"/>
      <c r="I160" s="487"/>
      <c r="J160" s="487"/>
      <c r="K160" s="487"/>
    </row>
    <row r="161" spans="1:11" s="265" customFormat="1" ht="12">
      <c r="B161" s="268"/>
      <c r="C161" s="268"/>
      <c r="D161" s="266"/>
      <c r="E161" s="383"/>
      <c r="F161" s="536"/>
      <c r="G161" s="268"/>
      <c r="H161" s="268"/>
      <c r="I161" s="487"/>
      <c r="J161" s="487"/>
      <c r="K161" s="487"/>
    </row>
    <row r="162" spans="1:11">
      <c r="A162" s="265"/>
      <c r="B162" s="268"/>
      <c r="C162" s="268"/>
      <c r="D162" s="266"/>
      <c r="E162" s="383"/>
      <c r="F162" s="536"/>
      <c r="G162" s="268"/>
      <c r="H162" s="268"/>
      <c r="I162" s="487"/>
      <c r="J162" s="487"/>
      <c r="K162" s="487"/>
    </row>
  </sheetData>
  <sheetProtection algorithmName="SHA-512" hashValue="+7niOOpK78V0xEsSjdx2yJVoc+H+HP9lTuYqWaPk60d9YF7nTtadkaZVOsHCzvp1jkcRRzH71R8zs2sYsN06QA==" saltValue="tCcQfHjfCtIHB+4VmkoKdQ=="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M90"/>
  <sheetViews>
    <sheetView view="pageBreakPreview" zoomScaleNormal="100" zoomScaleSheetLayoutView="100" workbookViewId="0">
      <selection activeCell="G15" sqref="G15"/>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9.4414062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875</v>
      </c>
      <c r="F3" s="412"/>
      <c r="G3" s="260"/>
      <c r="H3" s="260"/>
      <c r="I3" s="413"/>
      <c r="J3" s="413"/>
      <c r="K3" s="413"/>
      <c r="M3" s="260"/>
    </row>
    <row r="4" spans="1:13" s="387" customFormat="1" ht="17.399999999999999">
      <c r="A4" s="261"/>
      <c r="B4" s="262"/>
      <c r="C4" s="262"/>
      <c r="D4" s="243" t="s">
        <v>863</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c r="D7" s="426"/>
      <c r="E7" s="427"/>
      <c r="F7" s="428"/>
      <c r="G7" s="268"/>
      <c r="H7" s="268"/>
      <c r="L7" s="642"/>
      <c r="M7" s="424"/>
    </row>
    <row r="8" spans="1:13">
      <c r="D8" s="429" t="s">
        <v>0</v>
      </c>
      <c r="E8" s="427"/>
      <c r="F8" s="428"/>
      <c r="G8" s="268"/>
      <c r="H8" s="268"/>
      <c r="L8" s="614"/>
      <c r="M8" s="424"/>
    </row>
    <row r="9" spans="1:13" ht="12.75" customHeight="1">
      <c r="B9" s="268"/>
      <c r="C9" s="268"/>
      <c r="D9" s="431"/>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124</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79.8">
      <c r="A15" s="244"/>
      <c r="B15" s="245"/>
      <c r="C15" s="466"/>
      <c r="D15" s="139" t="s">
        <v>615</v>
      </c>
      <c r="E15" s="449"/>
      <c r="F15" s="450"/>
      <c r="G15" s="451"/>
      <c r="H15" s="450"/>
      <c r="I15" s="438"/>
      <c r="J15" s="438"/>
      <c r="K15" s="438"/>
      <c r="L15" s="438"/>
      <c r="M15" s="438"/>
    </row>
    <row r="16" spans="1:13" s="265" customFormat="1" ht="12">
      <c r="A16" s="244"/>
      <c r="B16" s="245"/>
      <c r="C16" s="245"/>
      <c r="D16" s="448"/>
      <c r="E16" s="449"/>
      <c r="F16" s="450"/>
      <c r="G16" s="451"/>
      <c r="H16" s="450"/>
      <c r="I16" s="438"/>
      <c r="J16" s="438"/>
      <c r="K16" s="438"/>
      <c r="L16" s="438"/>
      <c r="M16" s="438"/>
    </row>
    <row r="17" spans="1:13" s="265" customFormat="1" ht="45.6">
      <c r="A17" s="241" t="str">
        <f>$B$13</f>
        <v>I.</v>
      </c>
      <c r="B17" s="240">
        <f>COUNT(#REF!)+1</f>
        <v>1</v>
      </c>
      <c r="C17" s="269"/>
      <c r="D17" s="673" t="s">
        <v>616</v>
      </c>
      <c r="E17" s="674" t="s">
        <v>109</v>
      </c>
      <c r="F17" s="675">
        <f>70*1.2*0.5*2</f>
        <v>84</v>
      </c>
      <c r="G17" s="538"/>
      <c r="H17" s="453">
        <f>ROUND(F17*G17,2)</f>
        <v>0</v>
      </c>
      <c r="I17" s="438"/>
      <c r="J17" s="438"/>
      <c r="K17" s="438"/>
      <c r="L17" s="438"/>
      <c r="M17" s="438"/>
    </row>
    <row r="18" spans="1:13" s="265" customFormat="1" ht="12">
      <c r="A18" s="241"/>
      <c r="B18" s="240"/>
      <c r="C18" s="269"/>
      <c r="D18" s="673"/>
      <c r="E18" s="674"/>
      <c r="F18" s="675"/>
      <c r="G18" s="470"/>
      <c r="H18" s="470"/>
      <c r="I18" s="438"/>
      <c r="J18" s="438"/>
      <c r="K18" s="438"/>
      <c r="L18" s="438"/>
      <c r="M18" s="438"/>
    </row>
    <row r="19" spans="1:13" s="265" customFormat="1" ht="68.400000000000006">
      <c r="A19" s="241" t="str">
        <f>$B$13</f>
        <v>I.</v>
      </c>
      <c r="B19" s="240">
        <f>COUNT($A$15:B17)+1</f>
        <v>2</v>
      </c>
      <c r="C19" s="266"/>
      <c r="D19" s="673" t="s">
        <v>617</v>
      </c>
      <c r="E19" s="674" t="s">
        <v>109</v>
      </c>
      <c r="F19" s="675">
        <f>(F17*0.8)*0.2*0.5</f>
        <v>6.72</v>
      </c>
      <c r="G19" s="538"/>
      <c r="H19" s="453">
        <f>ROUND(F19*G19,2)</f>
        <v>0</v>
      </c>
      <c r="I19" s="438"/>
      <c r="J19" s="438"/>
      <c r="K19" s="438"/>
      <c r="L19" s="438"/>
      <c r="M19" s="438"/>
    </row>
    <row r="20" spans="1:13" s="265" customFormat="1" ht="12">
      <c r="A20" s="241"/>
      <c r="B20" s="240"/>
      <c r="C20" s="269"/>
      <c r="D20" s="673"/>
      <c r="E20" s="674"/>
      <c r="F20" s="675"/>
      <c r="G20" s="470"/>
      <c r="H20" s="470"/>
      <c r="I20" s="438"/>
      <c r="J20" s="438"/>
      <c r="K20" s="438"/>
      <c r="L20" s="438"/>
      <c r="M20" s="438"/>
    </row>
    <row r="21" spans="1:13" s="265" customFormat="1" ht="57">
      <c r="A21" s="241" t="str">
        <f>$B$13</f>
        <v>I.</v>
      </c>
      <c r="B21" s="240">
        <f>COUNT($A$15:B19)+1</f>
        <v>3</v>
      </c>
      <c r="C21" s="266"/>
      <c r="D21" s="673" t="s">
        <v>618</v>
      </c>
      <c r="E21" s="674" t="s">
        <v>109</v>
      </c>
      <c r="F21" s="675">
        <f>+(F17*0.2)*0.2*0.5</f>
        <v>1.68</v>
      </c>
      <c r="G21" s="538"/>
      <c r="H21" s="453">
        <f>ROUND(F21*G21,2)</f>
        <v>0</v>
      </c>
      <c r="I21" s="438"/>
      <c r="J21" s="438"/>
      <c r="K21" s="438"/>
      <c r="L21" s="438"/>
      <c r="M21" s="438"/>
    </row>
    <row r="22" spans="1:13" s="265" customFormat="1" ht="12">
      <c r="A22" s="241"/>
      <c r="B22" s="240"/>
      <c r="C22" s="269"/>
      <c r="D22" s="673"/>
      <c r="E22" s="674"/>
      <c r="F22" s="675"/>
      <c r="G22" s="470"/>
      <c r="H22" s="470"/>
      <c r="I22" s="438"/>
      <c r="J22" s="438"/>
      <c r="K22" s="438"/>
      <c r="L22" s="438"/>
      <c r="M22" s="438"/>
    </row>
    <row r="23" spans="1:13" s="265" customFormat="1" ht="49.8" customHeight="1">
      <c r="A23" s="241" t="str">
        <f>$B$13</f>
        <v>I.</v>
      </c>
      <c r="B23" s="240">
        <f>COUNT($A$15:B21)+1</f>
        <v>4</v>
      </c>
      <c r="C23" s="266"/>
      <c r="D23" s="673" t="s">
        <v>619</v>
      </c>
      <c r="E23" s="674" t="s">
        <v>11</v>
      </c>
      <c r="F23" s="675">
        <v>10</v>
      </c>
      <c r="G23" s="538"/>
      <c r="H23" s="453">
        <f>ROUND(F23*G23,2)</f>
        <v>0</v>
      </c>
      <c r="I23" s="438"/>
      <c r="J23" s="438"/>
      <c r="K23" s="438"/>
      <c r="L23" s="438"/>
      <c r="M23" s="438"/>
    </row>
    <row r="24" spans="1:13" s="265" customFormat="1" ht="12">
      <c r="A24" s="241"/>
      <c r="B24" s="240"/>
      <c r="C24" s="269"/>
      <c r="D24" s="673"/>
      <c r="E24" s="674"/>
      <c r="F24" s="675"/>
      <c r="G24" s="470"/>
      <c r="H24" s="470"/>
      <c r="I24" s="438"/>
      <c r="J24" s="438"/>
      <c r="K24" s="438"/>
      <c r="L24" s="438"/>
      <c r="M24" s="438"/>
    </row>
    <row r="25" spans="1:13" s="265" customFormat="1" ht="22.8">
      <c r="A25" s="241" t="str">
        <f>$B$13</f>
        <v>I.</v>
      </c>
      <c r="B25" s="240">
        <f>COUNT($A$15:B23)+1</f>
        <v>5</v>
      </c>
      <c r="C25" s="266"/>
      <c r="D25" s="676" t="s">
        <v>137</v>
      </c>
      <c r="E25" s="674" t="s">
        <v>11</v>
      </c>
      <c r="F25" s="675">
        <v>70</v>
      </c>
      <c r="G25" s="538"/>
      <c r="H25" s="453">
        <f>ROUND(F25*G25,2)</f>
        <v>0</v>
      </c>
      <c r="I25" s="438"/>
      <c r="J25" s="438"/>
      <c r="K25" s="438"/>
      <c r="L25" s="438"/>
      <c r="M25" s="438"/>
    </row>
    <row r="26" spans="1:13" s="265" customFormat="1" ht="12">
      <c r="A26" s="241"/>
      <c r="B26" s="240"/>
      <c r="C26" s="269"/>
      <c r="D26" s="676"/>
      <c r="E26" s="674"/>
      <c r="F26" s="675"/>
      <c r="G26" s="470"/>
      <c r="H26" s="470"/>
      <c r="I26" s="438"/>
      <c r="J26" s="438"/>
      <c r="K26" s="438"/>
      <c r="L26" s="438"/>
      <c r="M26" s="438"/>
    </row>
    <row r="27" spans="1:13" s="265" customFormat="1" ht="68.400000000000006">
      <c r="A27" s="241" t="str">
        <f>$B$13</f>
        <v>I.</v>
      </c>
      <c r="B27" s="240">
        <f>COUNT($A$15:B25)+1</f>
        <v>6</v>
      </c>
      <c r="C27" s="266"/>
      <c r="D27" s="673" t="s">
        <v>620</v>
      </c>
      <c r="E27" s="674" t="s">
        <v>127</v>
      </c>
      <c r="F27" s="675">
        <v>2</v>
      </c>
      <c r="G27" s="538"/>
      <c r="H27" s="453">
        <f>ROUND(F27*G27,2)</f>
        <v>0</v>
      </c>
      <c r="I27" s="438"/>
      <c r="J27" s="438"/>
      <c r="K27" s="438"/>
      <c r="L27" s="438"/>
      <c r="M27" s="438"/>
    </row>
    <row r="28" spans="1:13" s="265" customFormat="1" ht="12">
      <c r="A28" s="246"/>
      <c r="B28" s="247"/>
      <c r="C28" s="247"/>
      <c r="D28" s="454"/>
      <c r="E28" s="234"/>
      <c r="F28" s="452"/>
      <c r="G28" s="453"/>
      <c r="H28" s="453"/>
      <c r="I28" s="438"/>
      <c r="J28" s="438"/>
      <c r="K28" s="438"/>
      <c r="L28" s="438"/>
      <c r="M28" s="438"/>
    </row>
    <row r="29" spans="1:13" s="265" customFormat="1" ht="13.8" thickBot="1">
      <c r="A29" s="248"/>
      <c r="B29" s="249"/>
      <c r="C29" s="249"/>
      <c r="D29" s="455" t="str">
        <f>CONCATENATE(B13," ",D13," - SKUPAJ:")</f>
        <v>I. GRADBENA DELA - SKUPAJ:</v>
      </c>
      <c r="E29" s="455"/>
      <c r="F29" s="456"/>
      <c r="G29" s="457"/>
      <c r="H29" s="458">
        <f>SUM(H17:H27)</f>
        <v>0</v>
      </c>
      <c r="I29" s="438"/>
      <c r="J29" s="438"/>
      <c r="K29" s="438"/>
      <c r="L29" s="438"/>
      <c r="M29" s="438"/>
    </row>
    <row r="30" spans="1:13" s="265" customFormat="1">
      <c r="A30" s="250"/>
      <c r="B30" s="251"/>
      <c r="C30" s="251"/>
      <c r="D30" s="459"/>
      <c r="E30" s="459"/>
      <c r="F30" s="460"/>
      <c r="G30" s="461"/>
      <c r="H30" s="462"/>
      <c r="I30" s="438"/>
      <c r="J30" s="438"/>
      <c r="K30" s="438"/>
      <c r="L30" s="438"/>
      <c r="M30" s="438"/>
    </row>
    <row r="31" spans="1:13" s="265" customFormat="1" ht="16.2" thickBot="1">
      <c r="A31" s="252"/>
      <c r="B31" s="253" t="s">
        <v>104</v>
      </c>
      <c r="C31" s="253"/>
      <c r="D31" s="443" t="s">
        <v>138</v>
      </c>
      <c r="E31" s="463"/>
      <c r="F31" s="464"/>
      <c r="G31" s="446"/>
      <c r="H31" s="447"/>
      <c r="I31" s="438"/>
      <c r="J31" s="438"/>
      <c r="K31" s="438"/>
      <c r="L31" s="438"/>
      <c r="M31" s="438"/>
    </row>
    <row r="32" spans="1:13" s="265" customFormat="1" ht="12">
      <c r="A32" s="241"/>
      <c r="B32" s="240"/>
      <c r="C32" s="191"/>
      <c r="D32" s="677"/>
      <c r="E32" s="674"/>
      <c r="F32" s="675"/>
      <c r="G32" s="470"/>
      <c r="H32" s="470"/>
      <c r="I32" s="438"/>
      <c r="J32" s="438"/>
      <c r="K32" s="438"/>
      <c r="L32" s="438"/>
      <c r="M32" s="438"/>
    </row>
    <row r="33" spans="1:13" s="432" customFormat="1" ht="22.8">
      <c r="A33" s="241" t="str">
        <f>$B$31</f>
        <v>II.</v>
      </c>
      <c r="B33" s="240">
        <f>COUNT($A$32:B32)+1</f>
        <v>1</v>
      </c>
      <c r="C33" s="191"/>
      <c r="D33" s="677" t="s">
        <v>621</v>
      </c>
      <c r="E33" s="674" t="s">
        <v>127</v>
      </c>
      <c r="F33" s="675">
        <v>1</v>
      </c>
      <c r="G33" s="538"/>
      <c r="H33" s="453">
        <f>ROUND(F33*G33,2)</f>
        <v>0</v>
      </c>
      <c r="I33" s="402"/>
      <c r="J33" s="402"/>
      <c r="K33" s="402"/>
      <c r="L33" s="471"/>
    </row>
    <row r="34" spans="1:13" s="265" customFormat="1">
      <c r="A34" s="242"/>
      <c r="B34" s="191"/>
      <c r="C34" s="191"/>
      <c r="D34" s="677"/>
      <c r="E34" s="674"/>
      <c r="F34" s="675"/>
      <c r="G34" s="470"/>
      <c r="H34" s="470"/>
      <c r="I34" s="402"/>
      <c r="J34" s="402"/>
      <c r="K34" s="402"/>
      <c r="L34" s="473"/>
      <c r="M34" s="438"/>
    </row>
    <row r="35" spans="1:13" s="478" customFormat="1">
      <c r="A35" s="242"/>
      <c r="B35" s="191"/>
      <c r="C35" s="191"/>
      <c r="D35" s="139"/>
      <c r="E35" s="469"/>
      <c r="F35" s="450"/>
      <c r="G35" s="470"/>
      <c r="H35" s="470"/>
      <c r="I35" s="477"/>
      <c r="J35" s="477"/>
      <c r="K35" s="477"/>
    </row>
    <row r="36" spans="1:13" s="480" customFormat="1" ht="13.8" thickBot="1">
      <c r="A36" s="248"/>
      <c r="B36" s="249"/>
      <c r="C36" s="249"/>
      <c r="D36" s="455" t="str">
        <f>CONCATENATE(B31," ",D31," - SKUPAJ:")</f>
        <v>II. OSTALO - SKUPAJ:</v>
      </c>
      <c r="E36" s="455"/>
      <c r="F36" s="456"/>
      <c r="G36" s="457"/>
      <c r="H36" s="458">
        <f>SUM(H32:H33)</f>
        <v>0</v>
      </c>
      <c r="I36" s="479"/>
      <c r="J36" s="479"/>
      <c r="K36" s="479"/>
    </row>
    <row r="37" spans="1:13" s="265" customFormat="1">
      <c r="A37" s="481"/>
      <c r="B37" s="482"/>
      <c r="C37" s="482"/>
      <c r="D37" s="483"/>
      <c r="E37" s="484"/>
      <c r="F37" s="485"/>
      <c r="G37" s="482"/>
      <c r="H37" s="486"/>
      <c r="I37" s="487"/>
      <c r="J37" s="487"/>
      <c r="K37" s="487"/>
    </row>
    <row r="38" spans="1:13" s="265" customFormat="1" ht="18" thickBot="1">
      <c r="A38" s="488" t="s">
        <v>106</v>
      </c>
      <c r="B38" s="489"/>
      <c r="C38" s="489"/>
      <c r="D38" s="490"/>
      <c r="E38" s="491"/>
      <c r="F38" s="492"/>
      <c r="G38" s="493"/>
      <c r="H38" s="493"/>
      <c r="I38" s="487"/>
      <c r="J38" s="487"/>
      <c r="K38" s="487"/>
    </row>
    <row r="39" spans="1:13" s="265" customFormat="1">
      <c r="A39" s="494"/>
      <c r="B39" s="495"/>
      <c r="C39" s="495"/>
      <c r="D39" s="496"/>
      <c r="E39" s="497"/>
      <c r="F39" s="498"/>
      <c r="G39" s="495"/>
      <c r="H39" s="495"/>
      <c r="I39" s="487"/>
      <c r="J39" s="487"/>
      <c r="K39" s="487"/>
    </row>
    <row r="40" spans="1:13" s="265" customFormat="1" ht="11.4">
      <c r="A40" s="429" t="s">
        <v>1</v>
      </c>
      <c r="B40" s="499"/>
      <c r="C40" s="499"/>
      <c r="D40" s="500"/>
      <c r="E40" s="501"/>
      <c r="F40" s="451"/>
      <c r="G40" s="499"/>
      <c r="H40" s="499"/>
      <c r="I40" s="487"/>
      <c r="J40" s="487"/>
      <c r="K40" s="487"/>
    </row>
    <row r="41" spans="1:13" s="265" customFormat="1">
      <c r="A41" s="502"/>
      <c r="B41" s="503"/>
      <c r="C41" s="503"/>
      <c r="D41" s="504"/>
      <c r="E41" s="505"/>
      <c r="F41" s="506"/>
      <c r="G41" s="507"/>
      <c r="H41" s="437" t="s">
        <v>41</v>
      </c>
      <c r="I41" s="487"/>
      <c r="J41" s="487"/>
      <c r="K41" s="487"/>
    </row>
    <row r="42" spans="1:13" s="265" customFormat="1">
      <c r="A42" s="508"/>
      <c r="B42" s="509"/>
      <c r="C42" s="509"/>
      <c r="D42" s="510"/>
      <c r="E42" s="476"/>
      <c r="F42" s="511"/>
      <c r="G42" s="512"/>
      <c r="H42" s="512"/>
      <c r="I42" s="487"/>
      <c r="J42" s="487"/>
      <c r="K42" s="487"/>
    </row>
    <row r="43" spans="1:13" s="265" customFormat="1">
      <c r="A43" s="513"/>
      <c r="B43" s="514" t="str">
        <f>B13</f>
        <v>I.</v>
      </c>
      <c r="C43" s="514"/>
      <c r="D43" s="515" t="str">
        <f>+D13</f>
        <v>GRADBENA DELA</v>
      </c>
      <c r="E43" s="516"/>
      <c r="F43" s="517"/>
      <c r="G43" s="516"/>
      <c r="H43" s="518">
        <f>+H29</f>
        <v>0</v>
      </c>
      <c r="I43" s="487"/>
      <c r="J43" s="487"/>
      <c r="K43" s="487"/>
    </row>
    <row r="44" spans="1:13" s="265" customFormat="1">
      <c r="A44" s="481"/>
      <c r="B44" s="482"/>
      <c r="C44" s="482"/>
      <c r="D44" s="483"/>
      <c r="E44" s="484"/>
      <c r="F44" s="485"/>
      <c r="G44" s="482"/>
      <c r="H44" s="486"/>
      <c r="I44" s="487"/>
      <c r="J44" s="487"/>
      <c r="K44" s="487"/>
    </row>
    <row r="45" spans="1:13" s="265" customFormat="1">
      <c r="A45" s="513"/>
      <c r="B45" s="514" t="str">
        <f>B31</f>
        <v>II.</v>
      </c>
      <c r="C45" s="514"/>
      <c r="D45" s="515" t="str">
        <f>+D31</f>
        <v>OSTALO</v>
      </c>
      <c r="E45" s="516"/>
      <c r="F45" s="517"/>
      <c r="G45" s="516"/>
      <c r="H45" s="518">
        <f>+H36</f>
        <v>0</v>
      </c>
      <c r="I45" s="487"/>
      <c r="J45" s="487"/>
      <c r="K45" s="487"/>
    </row>
    <row r="46" spans="1:13" s="265" customFormat="1" ht="13.8" thickBot="1">
      <c r="A46" s="519"/>
      <c r="B46" s="520"/>
      <c r="C46" s="520"/>
      <c r="D46" s="520"/>
      <c r="E46" s="521"/>
      <c r="F46" s="522"/>
      <c r="G46" s="521"/>
      <c r="H46" s="523"/>
      <c r="I46" s="487"/>
      <c r="J46" s="487"/>
      <c r="K46" s="487"/>
    </row>
    <row r="47" spans="1:13" s="265" customFormat="1" ht="13.8" thickTop="1">
      <c r="A47" s="524"/>
      <c r="B47" s="525"/>
      <c r="C47" s="525"/>
      <c r="D47" s="526"/>
      <c r="E47" s="527"/>
      <c r="F47" s="528"/>
      <c r="G47" s="529"/>
      <c r="H47" s="530"/>
      <c r="I47" s="487"/>
      <c r="J47" s="487"/>
      <c r="K47" s="487"/>
    </row>
    <row r="48" spans="1:13" s="265" customFormat="1">
      <c r="A48" s="524"/>
      <c r="B48" s="525"/>
      <c r="C48" s="525"/>
      <c r="D48" s="526"/>
      <c r="E48" s="527"/>
      <c r="F48" s="528"/>
      <c r="G48" s="529"/>
      <c r="H48" s="530"/>
      <c r="I48" s="487"/>
      <c r="J48" s="487"/>
      <c r="K48" s="487"/>
    </row>
    <row r="49" spans="1:11" s="265" customFormat="1">
      <c r="A49" s="531"/>
      <c r="B49" s="532"/>
      <c r="C49" s="532"/>
      <c r="D49" s="533" t="str">
        <f>CONCATENATE(A4," ",D4," - SKUPAJ:")</f>
        <v xml:space="preserve"> PODODSEK 1.3 - SKUPAJ:</v>
      </c>
      <c r="E49" s="534"/>
      <c r="F49" s="535"/>
      <c r="G49" s="484"/>
      <c r="H49" s="518">
        <f>SUM(H43:H45)</f>
        <v>0</v>
      </c>
      <c r="I49" s="487"/>
      <c r="J49" s="487"/>
      <c r="K49" s="487"/>
    </row>
    <row r="50" spans="1:11" s="265" customFormat="1" ht="12">
      <c r="B50" s="268"/>
      <c r="C50" s="268"/>
      <c r="D50" s="266"/>
      <c r="E50" s="383"/>
      <c r="F50" s="536"/>
      <c r="G50" s="268"/>
      <c r="H50" s="268"/>
      <c r="I50" s="487"/>
      <c r="J50" s="487"/>
      <c r="K50" s="487"/>
    </row>
    <row r="51" spans="1:11" s="265" customFormat="1" ht="12">
      <c r="B51" s="268"/>
      <c r="C51" s="268"/>
      <c r="D51" s="266"/>
      <c r="E51" s="383"/>
      <c r="F51" s="536"/>
      <c r="G51" s="268"/>
      <c r="H51" s="268"/>
      <c r="I51" s="487"/>
      <c r="J51" s="487"/>
      <c r="K51" s="487"/>
    </row>
    <row r="52" spans="1:11" s="265" customFormat="1" ht="12">
      <c r="B52" s="268"/>
      <c r="C52" s="268"/>
      <c r="D52" s="266"/>
      <c r="E52" s="383"/>
      <c r="F52" s="536"/>
      <c r="G52" s="268"/>
      <c r="H52" s="268"/>
      <c r="I52" s="487"/>
      <c r="J52" s="487"/>
      <c r="K52" s="487"/>
    </row>
    <row r="53" spans="1:11" s="265" customFormat="1" ht="12">
      <c r="B53" s="268"/>
      <c r="C53" s="268"/>
      <c r="D53" s="266"/>
      <c r="E53" s="383"/>
      <c r="F53" s="536"/>
      <c r="G53" s="268"/>
      <c r="H53" s="268"/>
      <c r="I53" s="487"/>
      <c r="J53" s="487"/>
      <c r="K53" s="487"/>
    </row>
    <row r="54" spans="1:11" s="265" customFormat="1" ht="12">
      <c r="B54" s="268"/>
      <c r="C54" s="268"/>
      <c r="D54" s="266"/>
      <c r="E54" s="383"/>
      <c r="F54" s="536"/>
      <c r="G54" s="268"/>
      <c r="H54" s="268"/>
      <c r="I54" s="487"/>
      <c r="J54" s="487"/>
      <c r="K54" s="487"/>
    </row>
    <row r="55" spans="1:11" s="265" customFormat="1" ht="12">
      <c r="B55" s="268"/>
      <c r="C55" s="268"/>
      <c r="D55" s="266"/>
      <c r="E55" s="383"/>
      <c r="F55" s="536"/>
      <c r="G55" s="268"/>
      <c r="H55" s="268"/>
      <c r="I55" s="487"/>
      <c r="J55" s="487"/>
      <c r="K55" s="487"/>
    </row>
    <row r="56" spans="1:11" s="265" customFormat="1" ht="12">
      <c r="B56" s="268"/>
      <c r="C56" s="268"/>
      <c r="D56" s="266"/>
      <c r="E56" s="383"/>
      <c r="F56" s="536"/>
      <c r="G56" s="268"/>
      <c r="H56" s="268"/>
      <c r="I56" s="487"/>
      <c r="J56" s="487"/>
      <c r="K56" s="487"/>
    </row>
    <row r="57" spans="1:11" s="265" customFormat="1" ht="12">
      <c r="B57" s="268"/>
      <c r="C57" s="268"/>
      <c r="D57" s="266"/>
      <c r="E57" s="383"/>
      <c r="F57" s="536"/>
      <c r="G57" s="268"/>
      <c r="H57" s="268"/>
      <c r="I57" s="487"/>
      <c r="J57" s="487"/>
      <c r="K57" s="487"/>
    </row>
    <row r="58" spans="1:11" s="265" customFormat="1" ht="12">
      <c r="B58" s="268"/>
      <c r="C58" s="268"/>
      <c r="D58" s="266"/>
      <c r="E58" s="383"/>
      <c r="F58" s="536"/>
      <c r="G58" s="268"/>
      <c r="H58" s="268"/>
      <c r="I58" s="487"/>
      <c r="J58" s="487"/>
      <c r="K58" s="487"/>
    </row>
    <row r="59" spans="1:11" s="265" customFormat="1" ht="12">
      <c r="B59" s="268"/>
      <c r="C59" s="268"/>
      <c r="D59" s="266"/>
      <c r="E59" s="383"/>
      <c r="F59" s="536"/>
      <c r="G59" s="268"/>
      <c r="H59" s="268"/>
      <c r="I59" s="487"/>
      <c r="J59" s="487"/>
      <c r="K59" s="487"/>
    </row>
    <row r="60" spans="1:11" s="265" customFormat="1" ht="12">
      <c r="B60" s="268"/>
      <c r="C60" s="268"/>
      <c r="D60" s="266"/>
      <c r="E60" s="383"/>
      <c r="F60" s="536"/>
      <c r="G60" s="268"/>
      <c r="H60" s="268"/>
      <c r="I60" s="487"/>
      <c r="J60" s="487"/>
      <c r="K60" s="487"/>
    </row>
    <row r="61" spans="1:11" s="265" customFormat="1" ht="12">
      <c r="B61" s="268"/>
      <c r="C61" s="268"/>
      <c r="D61" s="266"/>
      <c r="E61" s="383"/>
      <c r="F61" s="536"/>
      <c r="G61" s="268"/>
      <c r="H61" s="268"/>
      <c r="I61" s="487"/>
      <c r="J61" s="487"/>
      <c r="K61" s="487"/>
    </row>
    <row r="62" spans="1:11" s="265" customFormat="1" ht="12">
      <c r="B62" s="268"/>
      <c r="C62" s="268"/>
      <c r="D62" s="266"/>
      <c r="E62" s="383"/>
      <c r="F62" s="536"/>
      <c r="G62" s="268"/>
      <c r="H62" s="268"/>
      <c r="I62" s="487"/>
      <c r="J62" s="487"/>
      <c r="K62" s="487"/>
    </row>
    <row r="63" spans="1:11" s="265" customFormat="1" ht="12">
      <c r="B63" s="268"/>
      <c r="C63" s="268"/>
      <c r="D63" s="266"/>
      <c r="E63" s="383"/>
      <c r="F63" s="536"/>
      <c r="G63" s="268"/>
      <c r="H63" s="268"/>
      <c r="I63" s="487"/>
      <c r="J63" s="487"/>
      <c r="K63" s="487"/>
    </row>
    <row r="64" spans="1:11" s="265" customFormat="1" ht="12">
      <c r="B64" s="268"/>
      <c r="C64" s="268"/>
      <c r="D64" s="266"/>
      <c r="E64" s="383"/>
      <c r="F64" s="536"/>
      <c r="G64" s="268"/>
      <c r="H64" s="268"/>
      <c r="I64" s="487"/>
      <c r="J64" s="487"/>
      <c r="K64" s="487"/>
    </row>
    <row r="65" spans="2:11" s="265" customFormat="1" ht="12">
      <c r="B65" s="268"/>
      <c r="C65" s="268"/>
      <c r="D65" s="266"/>
      <c r="E65" s="383"/>
      <c r="F65" s="536"/>
      <c r="G65" s="268"/>
      <c r="H65" s="268"/>
      <c r="I65" s="487"/>
      <c r="J65" s="487"/>
      <c r="K65" s="487"/>
    </row>
    <row r="66" spans="2:11" s="265" customFormat="1" ht="12">
      <c r="B66" s="268"/>
      <c r="C66" s="268"/>
      <c r="D66" s="266"/>
      <c r="E66" s="383"/>
      <c r="F66" s="536"/>
      <c r="G66" s="268"/>
      <c r="H66" s="268"/>
      <c r="I66" s="487"/>
      <c r="J66" s="487"/>
      <c r="K66" s="487"/>
    </row>
    <row r="67" spans="2:11" s="265" customFormat="1" ht="12">
      <c r="B67" s="268"/>
      <c r="C67" s="268"/>
      <c r="D67" s="266"/>
      <c r="E67" s="383"/>
      <c r="F67" s="536"/>
      <c r="G67" s="268"/>
      <c r="H67" s="268"/>
      <c r="I67" s="487"/>
      <c r="J67" s="487"/>
      <c r="K67" s="487"/>
    </row>
    <row r="68" spans="2:11" s="265" customFormat="1" ht="12">
      <c r="B68" s="268"/>
      <c r="C68" s="268"/>
      <c r="D68" s="266"/>
      <c r="E68" s="383"/>
      <c r="F68" s="536"/>
      <c r="G68" s="268"/>
      <c r="H68" s="268"/>
      <c r="I68" s="487"/>
      <c r="J68" s="487"/>
      <c r="K68" s="487"/>
    </row>
    <row r="69" spans="2:11" s="265" customFormat="1" ht="12">
      <c r="B69" s="268"/>
      <c r="C69" s="268"/>
      <c r="D69" s="266"/>
      <c r="E69" s="383"/>
      <c r="F69" s="536"/>
      <c r="G69" s="268"/>
      <c r="H69" s="268"/>
      <c r="I69" s="487"/>
      <c r="J69" s="487"/>
      <c r="K69" s="487"/>
    </row>
    <row r="70" spans="2:11" s="265" customFormat="1" ht="12">
      <c r="B70" s="268"/>
      <c r="C70" s="268"/>
      <c r="D70" s="266"/>
      <c r="E70" s="383"/>
      <c r="F70" s="536"/>
      <c r="G70" s="268"/>
      <c r="H70" s="268"/>
      <c r="I70" s="487"/>
      <c r="J70" s="487"/>
      <c r="K70" s="487"/>
    </row>
    <row r="71" spans="2:11" s="265" customFormat="1" ht="12">
      <c r="B71" s="268"/>
      <c r="C71" s="268"/>
      <c r="D71" s="266"/>
      <c r="E71" s="383"/>
      <c r="F71" s="536"/>
      <c r="G71" s="268"/>
      <c r="H71" s="268"/>
      <c r="I71" s="487"/>
      <c r="J71" s="487"/>
      <c r="K71" s="487"/>
    </row>
    <row r="72" spans="2:11" s="265" customFormat="1" ht="12">
      <c r="B72" s="268"/>
      <c r="C72" s="268"/>
      <c r="D72" s="266"/>
      <c r="E72" s="383"/>
      <c r="F72" s="536"/>
      <c r="G72" s="268"/>
      <c r="H72" s="268"/>
      <c r="I72" s="487"/>
      <c r="J72" s="487"/>
      <c r="K72" s="487"/>
    </row>
    <row r="73" spans="2:11" s="265" customFormat="1" ht="12">
      <c r="B73" s="268"/>
      <c r="C73" s="268"/>
      <c r="D73" s="266"/>
      <c r="E73" s="383"/>
      <c r="F73" s="536"/>
      <c r="G73" s="268"/>
      <c r="H73" s="268"/>
      <c r="I73" s="487"/>
      <c r="J73" s="487"/>
      <c r="K73" s="487"/>
    </row>
    <row r="74" spans="2:11" s="265" customFormat="1" ht="12">
      <c r="B74" s="268"/>
      <c r="C74" s="268"/>
      <c r="D74" s="266"/>
      <c r="E74" s="383"/>
      <c r="F74" s="536"/>
      <c r="G74" s="268"/>
      <c r="H74" s="268"/>
      <c r="I74" s="487"/>
      <c r="J74" s="487"/>
      <c r="K74" s="487"/>
    </row>
    <row r="75" spans="2:11" s="265" customFormat="1" ht="12">
      <c r="B75" s="268"/>
      <c r="C75" s="268"/>
      <c r="D75" s="266"/>
      <c r="E75" s="383"/>
      <c r="F75" s="536"/>
      <c r="G75" s="268"/>
      <c r="H75" s="268"/>
      <c r="I75" s="487"/>
      <c r="J75" s="487"/>
      <c r="K75" s="487"/>
    </row>
    <row r="76" spans="2:11" s="265" customFormat="1" ht="12">
      <c r="B76" s="268"/>
      <c r="C76" s="268"/>
      <c r="D76" s="266"/>
      <c r="E76" s="383"/>
      <c r="F76" s="536"/>
      <c r="G76" s="268"/>
      <c r="H76" s="268"/>
      <c r="I76" s="487"/>
      <c r="J76" s="487"/>
      <c r="K76" s="487"/>
    </row>
    <row r="77" spans="2:11" s="265" customFormat="1" ht="12">
      <c r="B77" s="268"/>
      <c r="C77" s="268"/>
      <c r="D77" s="266"/>
      <c r="E77" s="383"/>
      <c r="F77" s="536"/>
      <c r="G77" s="268"/>
      <c r="H77" s="268"/>
      <c r="I77" s="487"/>
      <c r="J77" s="487"/>
      <c r="K77" s="487"/>
    </row>
    <row r="78" spans="2:11" s="265" customFormat="1" ht="12">
      <c r="B78" s="268"/>
      <c r="C78" s="268"/>
      <c r="D78" s="266"/>
      <c r="E78" s="383"/>
      <c r="F78" s="536"/>
      <c r="G78" s="268"/>
      <c r="H78" s="268"/>
      <c r="I78" s="487"/>
      <c r="J78" s="487"/>
      <c r="K78" s="487"/>
    </row>
    <row r="79" spans="2:11" s="265" customFormat="1" ht="12">
      <c r="B79" s="268"/>
      <c r="C79" s="268"/>
      <c r="D79" s="266"/>
      <c r="E79" s="383"/>
      <c r="F79" s="536"/>
      <c r="G79" s="268"/>
      <c r="H79" s="268"/>
      <c r="I79" s="487"/>
      <c r="J79" s="487"/>
      <c r="K79" s="487"/>
    </row>
    <row r="80" spans="2:11" s="265" customFormat="1" ht="12">
      <c r="B80" s="268"/>
      <c r="C80" s="268"/>
      <c r="D80" s="266"/>
      <c r="E80" s="383"/>
      <c r="F80" s="536"/>
      <c r="G80" s="268"/>
      <c r="H80" s="268"/>
      <c r="I80" s="487"/>
      <c r="J80" s="487"/>
      <c r="K80" s="487"/>
    </row>
    <row r="81" spans="1:11" s="265" customFormat="1" ht="12">
      <c r="B81" s="268"/>
      <c r="C81" s="268"/>
      <c r="D81" s="266"/>
      <c r="E81" s="383"/>
      <c r="F81" s="536"/>
      <c r="G81" s="268"/>
      <c r="H81" s="268"/>
      <c r="I81" s="487"/>
      <c r="J81" s="487"/>
      <c r="K81" s="487"/>
    </row>
    <row r="82" spans="1:11" s="265" customFormat="1" ht="12">
      <c r="B82" s="268"/>
      <c r="C82" s="268"/>
      <c r="D82" s="266"/>
      <c r="E82" s="383"/>
      <c r="F82" s="536"/>
      <c r="G82" s="268"/>
      <c r="H82" s="268"/>
      <c r="I82" s="487"/>
      <c r="J82" s="487"/>
      <c r="K82" s="487"/>
    </row>
    <row r="83" spans="1:11" s="265" customFormat="1" ht="12">
      <c r="B83" s="268"/>
      <c r="C83" s="268"/>
      <c r="D83" s="266"/>
      <c r="E83" s="383"/>
      <c r="F83" s="536"/>
      <c r="G83" s="268"/>
      <c r="H83" s="268"/>
      <c r="I83" s="487"/>
      <c r="J83" s="487"/>
      <c r="K83" s="487"/>
    </row>
    <row r="84" spans="1:11" s="265" customFormat="1" ht="12">
      <c r="B84" s="268"/>
      <c r="C84" s="268"/>
      <c r="D84" s="266"/>
      <c r="E84" s="383"/>
      <c r="F84" s="536"/>
      <c r="G84" s="268"/>
      <c r="H84" s="268"/>
      <c r="I84" s="487"/>
      <c r="J84" s="487"/>
      <c r="K84" s="487"/>
    </row>
    <row r="85" spans="1:11" s="265" customFormat="1" ht="12">
      <c r="B85" s="268"/>
      <c r="C85" s="268"/>
      <c r="D85" s="266"/>
      <c r="E85" s="383"/>
      <c r="F85" s="536"/>
      <c r="G85" s="268"/>
      <c r="H85" s="268"/>
      <c r="I85" s="487"/>
      <c r="J85" s="487"/>
      <c r="K85" s="487"/>
    </row>
    <row r="86" spans="1:11" s="265" customFormat="1" ht="12">
      <c r="B86" s="268"/>
      <c r="C86" s="268"/>
      <c r="D86" s="266"/>
      <c r="E86" s="383"/>
      <c r="F86" s="536"/>
      <c r="G86" s="268"/>
      <c r="H86" s="268"/>
      <c r="I86" s="487"/>
      <c r="J86" s="487"/>
      <c r="K86" s="487"/>
    </row>
    <row r="87" spans="1:11" s="265" customFormat="1" ht="12">
      <c r="B87" s="268"/>
      <c r="C87" s="268"/>
      <c r="D87" s="266"/>
      <c r="E87" s="383"/>
      <c r="F87" s="536"/>
      <c r="G87" s="268"/>
      <c r="H87" s="268"/>
      <c r="I87" s="487"/>
      <c r="J87" s="487"/>
      <c r="K87" s="487"/>
    </row>
    <row r="88" spans="1:11" s="265" customFormat="1" ht="12">
      <c r="B88" s="268"/>
      <c r="C88" s="268"/>
      <c r="D88" s="266"/>
      <c r="E88" s="383"/>
      <c r="F88" s="536"/>
      <c r="G88" s="268"/>
      <c r="H88" s="268"/>
      <c r="I88" s="487"/>
      <c r="J88" s="487"/>
      <c r="K88" s="487"/>
    </row>
    <row r="89" spans="1:11" s="265" customFormat="1" ht="12">
      <c r="B89" s="268"/>
      <c r="C89" s="268"/>
      <c r="D89" s="266"/>
      <c r="E89" s="383"/>
      <c r="F89" s="536"/>
      <c r="G89" s="268"/>
      <c r="H89" s="268"/>
      <c r="I89" s="487"/>
      <c r="J89" s="487"/>
      <c r="K89" s="487"/>
    </row>
    <row r="90" spans="1:11">
      <c r="A90" s="265"/>
      <c r="B90" s="268"/>
      <c r="C90" s="268"/>
      <c r="D90" s="266"/>
      <c r="E90" s="383"/>
      <c r="F90" s="536"/>
      <c r="G90" s="268"/>
      <c r="H90" s="268"/>
      <c r="I90" s="487"/>
      <c r="J90" s="487"/>
      <c r="K90" s="487"/>
    </row>
  </sheetData>
  <sheetProtection algorithmName="SHA-512" hashValue="tGKfPCsNr+g1cmK9NT0Wcu8a5AJhW9hToplES/RGPGu026WJKL+/BWQDae4Wrc3KXCHMByAT+ofOVJ8Fmj11rg==" saltValue="TXnkS4YRWzYHA/pQzfbBaQ==" spinCount="100000" sheet="1" objects="1" scenarios="1"/>
  <mergeCells count="1">
    <mergeCell ref="L6:L7"/>
  </mergeCells>
  <pageMargins left="0.98425196850393704" right="0.39370078740157483" top="0.98425196850393704" bottom="0.74803149606299213" header="0" footer="0.39370078740157483"/>
  <pageSetup paperSize="9" scale="91"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36"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M136"/>
  <sheetViews>
    <sheetView view="pageBreakPreview" zoomScaleNormal="100" zoomScaleSheetLayoutView="100" workbookViewId="0">
      <selection activeCell="G15" sqref="G15"/>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10.664062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875</v>
      </c>
      <c r="F3" s="412"/>
      <c r="G3" s="260"/>
      <c r="H3" s="260"/>
      <c r="I3" s="413"/>
      <c r="J3" s="413"/>
      <c r="K3" s="413"/>
      <c r="M3" s="260"/>
    </row>
    <row r="4" spans="1:13" s="387" customFormat="1" ht="17.399999999999999">
      <c r="A4" s="261"/>
      <c r="B4" s="262"/>
      <c r="C4" s="262"/>
      <c r="D4" s="243" t="s">
        <v>864</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c r="D7" s="426"/>
      <c r="E7" s="427"/>
      <c r="F7" s="428"/>
      <c r="G7" s="268"/>
      <c r="H7" s="268"/>
      <c r="L7" s="642"/>
      <c r="M7" s="424"/>
    </row>
    <row r="8" spans="1:13">
      <c r="D8" s="429" t="s">
        <v>0</v>
      </c>
      <c r="E8" s="427"/>
      <c r="F8" s="428"/>
      <c r="G8" s="268"/>
      <c r="H8" s="268"/>
      <c r="L8" s="614"/>
      <c r="M8" s="424"/>
    </row>
    <row r="9" spans="1:13" ht="12.75" customHeight="1">
      <c r="B9" s="268"/>
      <c r="C9" s="268"/>
      <c r="D9" s="431"/>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107</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79.8">
      <c r="A15" s="244"/>
      <c r="B15" s="245"/>
      <c r="C15" s="466"/>
      <c r="D15" s="673" t="s">
        <v>615</v>
      </c>
      <c r="E15" s="449"/>
      <c r="F15" s="452"/>
      <c r="G15" s="451"/>
      <c r="H15" s="450"/>
      <c r="I15" s="438"/>
      <c r="J15" s="438"/>
      <c r="K15" s="438"/>
      <c r="L15" s="438"/>
      <c r="M15" s="438"/>
    </row>
    <row r="16" spans="1:13" s="265" customFormat="1" ht="12">
      <c r="A16" s="244"/>
      <c r="B16" s="245"/>
      <c r="C16" s="245"/>
      <c r="D16" s="448"/>
      <c r="E16" s="449"/>
      <c r="F16" s="452"/>
      <c r="G16" s="451"/>
      <c r="H16" s="450"/>
      <c r="I16" s="438"/>
      <c r="J16" s="438"/>
      <c r="K16" s="438"/>
      <c r="L16" s="438"/>
      <c r="M16" s="438"/>
    </row>
    <row r="17" spans="1:13" s="265" customFormat="1" ht="34.200000000000003">
      <c r="A17" s="241" t="str">
        <f>$B$13</f>
        <v>I.</v>
      </c>
      <c r="B17" s="240">
        <f>COUNT(#REF!)+1</f>
        <v>1</v>
      </c>
      <c r="C17" s="269"/>
      <c r="D17" s="678" t="s">
        <v>622</v>
      </c>
      <c r="E17" s="234" t="s">
        <v>109</v>
      </c>
      <c r="F17" s="452">
        <v>168</v>
      </c>
      <c r="G17" s="538"/>
      <c r="H17" s="453">
        <f>ROUND(F17*G17,2)</f>
        <v>0</v>
      </c>
      <c r="I17" s="438"/>
      <c r="J17" s="438"/>
      <c r="K17" s="438"/>
      <c r="L17" s="438"/>
      <c r="M17" s="438"/>
    </row>
    <row r="18" spans="1:13" s="265" customFormat="1" ht="12">
      <c r="A18" s="241"/>
      <c r="B18" s="240"/>
      <c r="C18" s="269"/>
      <c r="D18" s="678"/>
      <c r="E18" s="234"/>
      <c r="F18" s="452"/>
      <c r="G18" s="470"/>
      <c r="H18" s="470"/>
      <c r="I18" s="438"/>
      <c r="J18" s="438"/>
      <c r="K18" s="438"/>
      <c r="L18" s="438"/>
      <c r="M18" s="438"/>
    </row>
    <row r="19" spans="1:13" s="432" customFormat="1" ht="22.8">
      <c r="A19" s="241" t="str">
        <f>$B$13</f>
        <v>I.</v>
      </c>
      <c r="B19" s="240">
        <f>COUNT($A$16:B17)+1</f>
        <v>2</v>
      </c>
      <c r="C19" s="191"/>
      <c r="D19" s="679" t="s">
        <v>136</v>
      </c>
      <c r="E19" s="542"/>
      <c r="F19" s="680"/>
      <c r="G19" s="470"/>
      <c r="H19" s="470"/>
      <c r="I19" s="402"/>
      <c r="J19" s="402"/>
      <c r="K19" s="402"/>
      <c r="L19" s="471"/>
    </row>
    <row r="20" spans="1:13" s="265" customFormat="1" ht="22.8">
      <c r="A20" s="241"/>
      <c r="B20" s="240"/>
      <c r="C20" s="269"/>
      <c r="D20" s="679" t="s">
        <v>814</v>
      </c>
      <c r="E20" s="234" t="s">
        <v>109</v>
      </c>
      <c r="F20" s="452">
        <v>176.6</v>
      </c>
      <c r="G20" s="538"/>
      <c r="H20" s="453">
        <f>ROUND(F20*G20,2)</f>
        <v>0</v>
      </c>
      <c r="I20" s="438"/>
      <c r="J20" s="438"/>
      <c r="K20" s="438"/>
      <c r="L20" s="438"/>
      <c r="M20" s="438"/>
    </row>
    <row r="21" spans="1:13" s="265" customFormat="1" ht="57">
      <c r="A21" s="241"/>
      <c r="B21" s="240"/>
      <c r="C21" s="269"/>
      <c r="D21" s="679" t="s">
        <v>134</v>
      </c>
      <c r="E21" s="234" t="s">
        <v>109</v>
      </c>
      <c r="F21" s="452">
        <v>36</v>
      </c>
      <c r="G21" s="538"/>
      <c r="H21" s="453">
        <f>ROUND(F21*G21,2)</f>
        <v>0</v>
      </c>
      <c r="I21" s="438"/>
      <c r="J21" s="438"/>
      <c r="K21" s="438"/>
      <c r="L21" s="438"/>
      <c r="M21" s="438"/>
    </row>
    <row r="22" spans="1:13" s="265" customFormat="1" ht="34.200000000000003">
      <c r="A22" s="241"/>
      <c r="B22" s="240"/>
      <c r="C22" s="269"/>
      <c r="D22" s="679" t="s">
        <v>623</v>
      </c>
      <c r="E22" s="674" t="s">
        <v>109</v>
      </c>
      <c r="F22" s="675">
        <v>4</v>
      </c>
      <c r="G22" s="538"/>
      <c r="H22" s="453">
        <f>ROUND(F22*G22,2)</f>
        <v>0</v>
      </c>
      <c r="I22" s="438"/>
      <c r="J22" s="438"/>
      <c r="K22" s="438"/>
      <c r="L22" s="438"/>
      <c r="M22" s="438"/>
    </row>
    <row r="23" spans="1:13" s="265" customFormat="1" ht="22.8">
      <c r="A23" s="241"/>
      <c r="B23" s="240"/>
      <c r="C23" s="269"/>
      <c r="D23" s="679" t="s">
        <v>624</v>
      </c>
      <c r="E23" s="674" t="s">
        <v>109</v>
      </c>
      <c r="F23" s="675">
        <v>6</v>
      </c>
      <c r="G23" s="538"/>
      <c r="H23" s="453">
        <f>ROUND(F23*G23,2)</f>
        <v>0</v>
      </c>
      <c r="I23" s="438"/>
      <c r="J23" s="438"/>
      <c r="K23" s="438"/>
      <c r="L23" s="438"/>
      <c r="M23" s="438"/>
    </row>
    <row r="24" spans="1:13" s="265" customFormat="1" ht="22.8">
      <c r="A24" s="241"/>
      <c r="B24" s="240"/>
      <c r="C24" s="269"/>
      <c r="D24" s="679" t="s">
        <v>135</v>
      </c>
      <c r="E24" s="674" t="s">
        <v>109</v>
      </c>
      <c r="F24" s="675">
        <v>141</v>
      </c>
      <c r="G24" s="538"/>
      <c r="H24" s="453">
        <f>ROUND(F24*G24,2)</f>
        <v>0</v>
      </c>
      <c r="I24" s="438"/>
      <c r="J24" s="438"/>
      <c r="K24" s="438"/>
      <c r="L24" s="438"/>
      <c r="M24" s="438"/>
    </row>
    <row r="25" spans="1:13" s="265" customFormat="1" ht="12">
      <c r="A25" s="241"/>
      <c r="B25" s="240"/>
      <c r="C25" s="269"/>
      <c r="D25" s="679"/>
      <c r="E25" s="234"/>
      <c r="F25" s="452"/>
      <c r="G25" s="470"/>
      <c r="H25" s="470"/>
      <c r="I25" s="438"/>
      <c r="J25" s="438"/>
      <c r="K25" s="438"/>
      <c r="L25" s="438"/>
      <c r="M25" s="438"/>
    </row>
    <row r="26" spans="1:13" s="265" customFormat="1" ht="57">
      <c r="A26" s="241" t="str">
        <f>$B$13</f>
        <v>I.</v>
      </c>
      <c r="B26" s="240">
        <f>COUNT($A$16:B24)+1</f>
        <v>3</v>
      </c>
      <c r="C26" s="269"/>
      <c r="D26" s="678" t="s">
        <v>625</v>
      </c>
      <c r="E26" s="234" t="s">
        <v>109</v>
      </c>
      <c r="F26" s="452">
        <v>13.5</v>
      </c>
      <c r="G26" s="538"/>
      <c r="H26" s="453">
        <f>ROUND(F26*G26,2)</f>
        <v>0</v>
      </c>
      <c r="I26" s="438"/>
      <c r="J26" s="438"/>
      <c r="K26" s="438"/>
      <c r="L26" s="438"/>
      <c r="M26" s="438"/>
    </row>
    <row r="27" spans="1:13" s="265" customFormat="1" ht="12">
      <c r="A27" s="241"/>
      <c r="B27" s="240"/>
      <c r="C27" s="269"/>
      <c r="D27" s="139"/>
      <c r="E27" s="234"/>
      <c r="F27" s="452"/>
      <c r="G27" s="470"/>
      <c r="H27" s="470"/>
      <c r="I27" s="438"/>
      <c r="J27" s="438"/>
      <c r="K27" s="438"/>
      <c r="L27" s="438"/>
      <c r="M27" s="438"/>
    </row>
    <row r="28" spans="1:13" s="265" customFormat="1" ht="34.200000000000003">
      <c r="A28" s="241" t="str">
        <f>$B$13</f>
        <v>I.</v>
      </c>
      <c r="B28" s="240">
        <f>COUNT($A$16:B26)+1</f>
        <v>4</v>
      </c>
      <c r="C28" s="269"/>
      <c r="D28" s="678" t="s">
        <v>626</v>
      </c>
      <c r="E28" s="234" t="s">
        <v>13</v>
      </c>
      <c r="F28" s="452">
        <v>1</v>
      </c>
      <c r="G28" s="538"/>
      <c r="H28" s="453">
        <f>ROUND(F28*G28,2)</f>
        <v>0</v>
      </c>
      <c r="I28" s="438"/>
      <c r="J28" s="438"/>
      <c r="K28" s="438"/>
      <c r="L28" s="438"/>
      <c r="M28" s="438"/>
    </row>
    <row r="29" spans="1:13" s="265" customFormat="1" ht="12">
      <c r="A29" s="241"/>
      <c r="B29" s="240"/>
      <c r="C29" s="269"/>
      <c r="D29" s="679"/>
      <c r="E29" s="234"/>
      <c r="F29" s="452"/>
      <c r="G29" s="470"/>
      <c r="H29" s="470"/>
      <c r="I29" s="438"/>
      <c r="J29" s="438"/>
      <c r="K29" s="438"/>
      <c r="L29" s="438"/>
      <c r="M29" s="438"/>
    </row>
    <row r="30" spans="1:13" s="265" customFormat="1" ht="57">
      <c r="A30" s="241" t="str">
        <f>$B$13</f>
        <v>I.</v>
      </c>
      <c r="B30" s="240">
        <f>COUNT($A$16:B28)+1</f>
        <v>5</v>
      </c>
      <c r="C30" s="269"/>
      <c r="D30" s="678" t="s">
        <v>627</v>
      </c>
      <c r="E30" s="234" t="s">
        <v>109</v>
      </c>
      <c r="F30" s="452">
        <v>62.1</v>
      </c>
      <c r="G30" s="538"/>
      <c r="H30" s="453">
        <f>ROUND(F30*G30,2)</f>
        <v>0</v>
      </c>
      <c r="I30" s="438"/>
      <c r="J30" s="438"/>
      <c r="K30" s="438"/>
      <c r="L30" s="438"/>
      <c r="M30" s="438"/>
    </row>
    <row r="31" spans="1:13" s="265" customFormat="1">
      <c r="A31" s="241"/>
      <c r="B31" s="240"/>
      <c r="C31" s="269"/>
      <c r="D31" s="384"/>
      <c r="E31" s="234"/>
      <c r="F31" s="452"/>
      <c r="G31" s="470"/>
      <c r="H31" s="470"/>
      <c r="I31" s="438"/>
      <c r="J31" s="438"/>
      <c r="K31" s="438"/>
      <c r="L31" s="438"/>
      <c r="M31" s="438"/>
    </row>
    <row r="32" spans="1:13" s="265" customFormat="1" ht="34.200000000000003">
      <c r="A32" s="241" t="str">
        <f>$B$13</f>
        <v>I.</v>
      </c>
      <c r="B32" s="240">
        <f>COUNT($A$16:B30)+1</f>
        <v>6</v>
      </c>
      <c r="C32" s="269"/>
      <c r="D32" s="678" t="s">
        <v>628</v>
      </c>
      <c r="E32" s="234" t="s">
        <v>13</v>
      </c>
      <c r="F32" s="452">
        <v>3</v>
      </c>
      <c r="G32" s="538"/>
      <c r="H32" s="453">
        <f>ROUND(F32*G32,2)</f>
        <v>0</v>
      </c>
      <c r="I32" s="438"/>
      <c r="J32" s="438"/>
      <c r="K32" s="438"/>
      <c r="L32" s="438"/>
      <c r="M32" s="438"/>
    </row>
    <row r="33" spans="1:13" s="265" customFormat="1" ht="12">
      <c r="A33" s="241"/>
      <c r="B33" s="240"/>
      <c r="C33" s="269"/>
      <c r="D33" s="678"/>
      <c r="E33" s="234"/>
      <c r="F33" s="452"/>
      <c r="G33" s="470"/>
      <c r="H33" s="470"/>
      <c r="I33" s="438"/>
      <c r="J33" s="438"/>
      <c r="K33" s="438"/>
      <c r="L33" s="438"/>
      <c r="M33" s="438"/>
    </row>
    <row r="34" spans="1:13" s="265" customFormat="1" ht="68.400000000000006">
      <c r="A34" s="241" t="str">
        <f>$B$13</f>
        <v>I.</v>
      </c>
      <c r="B34" s="240">
        <f>COUNT($A$16:B32)+1</f>
        <v>7</v>
      </c>
      <c r="C34" s="269"/>
      <c r="D34" s="678" t="s">
        <v>619</v>
      </c>
      <c r="E34" s="234" t="s">
        <v>11</v>
      </c>
      <c r="F34" s="452">
        <v>450</v>
      </c>
      <c r="G34" s="538"/>
      <c r="H34" s="453">
        <f>ROUND(F34*G34,2)</f>
        <v>0</v>
      </c>
      <c r="I34" s="438"/>
      <c r="J34" s="438"/>
      <c r="K34" s="438"/>
      <c r="L34" s="438"/>
      <c r="M34" s="438"/>
    </row>
    <row r="35" spans="1:13" s="265" customFormat="1" ht="12">
      <c r="A35" s="241"/>
      <c r="B35" s="240"/>
      <c r="C35" s="269"/>
      <c r="D35" s="678"/>
      <c r="E35" s="234"/>
      <c r="F35" s="452"/>
      <c r="G35" s="470"/>
      <c r="H35" s="470"/>
      <c r="I35" s="438"/>
      <c r="J35" s="438"/>
      <c r="K35" s="438"/>
      <c r="L35" s="438"/>
      <c r="M35" s="438"/>
    </row>
    <row r="36" spans="1:13" s="265" customFormat="1" ht="54" customHeight="1">
      <c r="A36" s="241" t="str">
        <f>$B$13</f>
        <v>I.</v>
      </c>
      <c r="B36" s="240">
        <f>COUNT($A$16:B34)+1</f>
        <v>8</v>
      </c>
      <c r="C36" s="269"/>
      <c r="D36" s="678" t="s">
        <v>629</v>
      </c>
      <c r="E36" s="234" t="s">
        <v>11</v>
      </c>
      <c r="F36" s="452">
        <v>415</v>
      </c>
      <c r="G36" s="538"/>
      <c r="H36" s="453">
        <f>ROUND(F36*G36,2)</f>
        <v>0</v>
      </c>
      <c r="I36" s="438"/>
      <c r="J36" s="438"/>
      <c r="K36" s="438"/>
      <c r="L36" s="438"/>
      <c r="M36" s="438"/>
    </row>
    <row r="37" spans="1:13" s="265" customFormat="1" ht="12">
      <c r="A37" s="241"/>
      <c r="B37" s="240"/>
      <c r="C37" s="269"/>
      <c r="D37" s="678"/>
      <c r="E37" s="234"/>
      <c r="F37" s="452"/>
      <c r="G37" s="470"/>
      <c r="H37" s="470"/>
      <c r="I37" s="438"/>
      <c r="J37" s="438"/>
      <c r="K37" s="438"/>
      <c r="L37" s="438"/>
      <c r="M37" s="438"/>
    </row>
    <row r="38" spans="1:13" s="265" customFormat="1" ht="22.8">
      <c r="A38" s="241" t="str">
        <f>$B$13</f>
        <v>I.</v>
      </c>
      <c r="B38" s="240">
        <f>COUNT($A$16:B36)+1</f>
        <v>9</v>
      </c>
      <c r="C38" s="269"/>
      <c r="D38" s="678" t="s">
        <v>630</v>
      </c>
      <c r="E38" s="234" t="s">
        <v>11</v>
      </c>
      <c r="F38" s="452">
        <v>204</v>
      </c>
      <c r="G38" s="538"/>
      <c r="H38" s="453">
        <f>ROUND(F38*G38,2)</f>
        <v>0</v>
      </c>
      <c r="I38" s="438"/>
      <c r="J38" s="438"/>
      <c r="K38" s="438"/>
      <c r="L38" s="438"/>
      <c r="M38" s="438"/>
    </row>
    <row r="39" spans="1:13" s="265" customFormat="1" ht="12">
      <c r="A39" s="241"/>
      <c r="B39" s="240"/>
      <c r="C39" s="269"/>
      <c r="D39" s="678"/>
      <c r="E39" s="234"/>
      <c r="F39" s="452"/>
      <c r="G39" s="470"/>
      <c r="H39" s="470"/>
      <c r="I39" s="438"/>
      <c r="J39" s="438"/>
      <c r="K39" s="438"/>
      <c r="L39" s="438"/>
      <c r="M39" s="438"/>
    </row>
    <row r="40" spans="1:13" s="265" customFormat="1" ht="22.8">
      <c r="A40" s="241" t="str">
        <f>$B$13</f>
        <v>I.</v>
      </c>
      <c r="B40" s="240">
        <f>COUNT($A$16:B38)+1</f>
        <v>10</v>
      </c>
      <c r="C40" s="269"/>
      <c r="D40" s="679" t="s">
        <v>137</v>
      </c>
      <c r="E40" s="234" t="s">
        <v>11</v>
      </c>
      <c r="F40" s="452">
        <v>230</v>
      </c>
      <c r="G40" s="538"/>
      <c r="H40" s="453">
        <f>ROUND(F40*G40,2)</f>
        <v>0</v>
      </c>
      <c r="I40" s="438"/>
      <c r="J40" s="438"/>
      <c r="K40" s="438"/>
      <c r="L40" s="438"/>
      <c r="M40" s="438"/>
    </row>
    <row r="41" spans="1:13" s="265" customFormat="1" ht="12">
      <c r="A41" s="241"/>
      <c r="B41" s="240"/>
      <c r="C41" s="269"/>
      <c r="D41" s="679"/>
      <c r="E41" s="234"/>
      <c r="F41" s="452"/>
      <c r="G41" s="470"/>
      <c r="H41" s="470"/>
      <c r="I41" s="438"/>
      <c r="J41" s="438"/>
      <c r="K41" s="438"/>
      <c r="L41" s="438"/>
      <c r="M41" s="438"/>
    </row>
    <row r="42" spans="1:13" s="265" customFormat="1" ht="45.6">
      <c r="A42" s="241" t="str">
        <f>$B$13</f>
        <v>I.</v>
      </c>
      <c r="B42" s="240">
        <f>COUNT($A$16:B40)+1</f>
        <v>11</v>
      </c>
      <c r="C42" s="269"/>
      <c r="D42" s="679" t="s">
        <v>631</v>
      </c>
      <c r="E42" s="234" t="s">
        <v>11</v>
      </c>
      <c r="F42" s="452">
        <v>210</v>
      </c>
      <c r="G42" s="538"/>
      <c r="H42" s="453">
        <f>ROUND(F42*G42,2)</f>
        <v>0</v>
      </c>
      <c r="I42" s="438"/>
      <c r="J42" s="438"/>
      <c r="K42" s="438"/>
      <c r="L42" s="438"/>
      <c r="M42" s="438"/>
    </row>
    <row r="43" spans="1:13" s="265" customFormat="1" ht="12">
      <c r="A43" s="241"/>
      <c r="B43" s="240"/>
      <c r="C43" s="269"/>
      <c r="D43" s="679"/>
      <c r="E43" s="234"/>
      <c r="F43" s="452"/>
      <c r="G43" s="470"/>
      <c r="H43" s="470"/>
      <c r="I43" s="438"/>
      <c r="J43" s="438"/>
      <c r="K43" s="438"/>
      <c r="L43" s="438"/>
      <c r="M43" s="438"/>
    </row>
    <row r="44" spans="1:13" s="265" customFormat="1" ht="68.400000000000006">
      <c r="A44" s="241" t="str">
        <f>$B$13</f>
        <v>I.</v>
      </c>
      <c r="B44" s="240">
        <f>COUNT($A$16:B42)+1</f>
        <v>12</v>
      </c>
      <c r="C44" s="269"/>
      <c r="D44" s="678" t="s">
        <v>632</v>
      </c>
      <c r="E44" s="234" t="s">
        <v>2</v>
      </c>
      <c r="F44" s="452">
        <v>10</v>
      </c>
      <c r="G44" s="538"/>
      <c r="H44" s="453">
        <f>ROUND(F44*G44,2)</f>
        <v>0</v>
      </c>
      <c r="I44" s="438"/>
      <c r="J44" s="438"/>
      <c r="K44" s="438"/>
      <c r="L44" s="438"/>
      <c r="M44" s="438"/>
    </row>
    <row r="45" spans="1:13" s="265" customFormat="1" ht="12">
      <c r="A45" s="241"/>
      <c r="B45" s="240"/>
      <c r="C45" s="269"/>
      <c r="D45" s="678"/>
      <c r="E45" s="234"/>
      <c r="F45" s="452"/>
      <c r="G45" s="470"/>
      <c r="H45" s="470"/>
      <c r="I45" s="438"/>
      <c r="J45" s="438"/>
      <c r="K45" s="438"/>
      <c r="L45" s="438"/>
      <c r="M45" s="438"/>
    </row>
    <row r="46" spans="1:13" s="265" customFormat="1" ht="34.200000000000003">
      <c r="A46" s="241" t="str">
        <f>$B$13</f>
        <v>I.</v>
      </c>
      <c r="B46" s="240">
        <f>COUNT($A$16:B44)+1</f>
        <v>13</v>
      </c>
      <c r="C46" s="269"/>
      <c r="D46" s="678" t="s">
        <v>815</v>
      </c>
      <c r="E46" s="234" t="s">
        <v>2</v>
      </c>
      <c r="F46" s="452">
        <v>10</v>
      </c>
      <c r="G46" s="538"/>
      <c r="H46" s="453">
        <f>ROUND(F46*G46,2)</f>
        <v>0</v>
      </c>
      <c r="I46" s="438"/>
      <c r="J46" s="438"/>
      <c r="K46" s="438"/>
      <c r="L46" s="438"/>
      <c r="M46" s="438"/>
    </row>
    <row r="47" spans="1:13" s="265" customFormat="1" ht="12">
      <c r="A47" s="241"/>
      <c r="B47" s="240"/>
      <c r="C47" s="269"/>
      <c r="D47" s="454"/>
      <c r="E47" s="234"/>
      <c r="F47" s="452"/>
      <c r="G47" s="470"/>
      <c r="H47" s="470"/>
      <c r="I47" s="438"/>
      <c r="J47" s="438"/>
      <c r="K47" s="438"/>
      <c r="L47" s="438"/>
      <c r="M47" s="438"/>
    </row>
    <row r="48" spans="1:13" s="265" customFormat="1" ht="34.200000000000003">
      <c r="A48" s="241" t="str">
        <f>$B$13</f>
        <v>I.</v>
      </c>
      <c r="B48" s="240">
        <f>COUNT($A$16:B46)+1</f>
        <v>14</v>
      </c>
      <c r="C48" s="269"/>
      <c r="D48" s="678" t="s">
        <v>816</v>
      </c>
      <c r="E48" s="234" t="s">
        <v>2</v>
      </c>
      <c r="F48" s="452">
        <v>10</v>
      </c>
      <c r="G48" s="538"/>
      <c r="H48" s="453">
        <f>ROUND(F48*G48,2)</f>
        <v>0</v>
      </c>
      <c r="I48" s="438"/>
      <c r="J48" s="438"/>
      <c r="K48" s="438"/>
      <c r="L48" s="438"/>
      <c r="M48" s="438"/>
    </row>
    <row r="49" spans="1:13" s="265" customFormat="1" ht="12">
      <c r="A49" s="241"/>
      <c r="B49" s="240"/>
      <c r="C49" s="269"/>
      <c r="D49" s="678"/>
      <c r="E49" s="234"/>
      <c r="F49" s="452"/>
      <c r="G49" s="470"/>
      <c r="H49" s="470"/>
      <c r="I49" s="438"/>
      <c r="J49" s="438"/>
      <c r="K49" s="438"/>
      <c r="L49" s="438"/>
      <c r="M49" s="438"/>
    </row>
    <row r="50" spans="1:13" s="265" customFormat="1" ht="45.6">
      <c r="A50" s="241"/>
      <c r="B50" s="240"/>
      <c r="C50" s="269"/>
      <c r="D50" s="454" t="s">
        <v>633</v>
      </c>
      <c r="E50" s="234"/>
      <c r="F50" s="452"/>
      <c r="G50" s="470"/>
      <c r="H50" s="470"/>
      <c r="I50" s="438"/>
      <c r="J50" s="438"/>
      <c r="K50" s="438"/>
      <c r="L50" s="438"/>
      <c r="M50" s="438"/>
    </row>
    <row r="51" spans="1:13" s="265" customFormat="1" ht="12">
      <c r="A51" s="270"/>
      <c r="B51" s="269"/>
      <c r="C51" s="247"/>
      <c r="D51" s="454"/>
      <c r="E51" s="234"/>
      <c r="F51" s="452"/>
      <c r="G51" s="453"/>
      <c r="H51" s="453"/>
      <c r="I51" s="438"/>
      <c r="J51" s="438"/>
      <c r="K51" s="438"/>
      <c r="L51" s="438"/>
      <c r="M51" s="438"/>
    </row>
    <row r="52" spans="1:13" s="265" customFormat="1" ht="13.8" thickBot="1">
      <c r="A52" s="271"/>
      <c r="B52" s="249"/>
      <c r="C52" s="249"/>
      <c r="D52" s="455" t="str">
        <f>CONCATENATE(B13," ",D13," - SKUPAJ:")</f>
        <v>I. PREDDELA - SKUPAJ:</v>
      </c>
      <c r="E52" s="455"/>
      <c r="F52" s="456"/>
      <c r="G52" s="457"/>
      <c r="H52" s="458">
        <f>SUM(H17:H48)</f>
        <v>0</v>
      </c>
      <c r="I52" s="438"/>
      <c r="J52" s="438"/>
      <c r="K52" s="438"/>
      <c r="L52" s="438"/>
      <c r="M52" s="438"/>
    </row>
    <row r="53" spans="1:13" s="265" customFormat="1">
      <c r="A53" s="272"/>
      <c r="B53" s="251"/>
      <c r="C53" s="251"/>
      <c r="D53" s="459"/>
      <c r="E53" s="459"/>
      <c r="F53" s="460"/>
      <c r="G53" s="461"/>
      <c r="H53" s="462"/>
      <c r="I53" s="438"/>
      <c r="J53" s="438"/>
      <c r="K53" s="438"/>
      <c r="L53" s="438"/>
      <c r="M53" s="438"/>
    </row>
    <row r="54" spans="1:13" s="265" customFormat="1" ht="16.2" thickBot="1">
      <c r="A54" s="273"/>
      <c r="B54" s="253" t="s">
        <v>104</v>
      </c>
      <c r="C54" s="253"/>
      <c r="D54" s="443" t="s">
        <v>634</v>
      </c>
      <c r="E54" s="463"/>
      <c r="F54" s="464"/>
      <c r="G54" s="446"/>
      <c r="H54" s="447"/>
      <c r="I54" s="438"/>
      <c r="J54" s="438"/>
      <c r="K54" s="438"/>
      <c r="L54" s="438"/>
      <c r="M54" s="438"/>
    </row>
    <row r="55" spans="1:13" s="265" customFormat="1">
      <c r="A55" s="258"/>
      <c r="B55" s="255"/>
      <c r="C55" s="255"/>
      <c r="D55" s="440"/>
      <c r="E55" s="461"/>
      <c r="F55" s="462"/>
      <c r="G55" s="267"/>
      <c r="H55" s="465"/>
      <c r="I55" s="438"/>
      <c r="J55" s="438"/>
      <c r="K55" s="438"/>
      <c r="L55" s="438"/>
      <c r="M55" s="438"/>
    </row>
    <row r="56" spans="1:13" s="432" customFormat="1" ht="12">
      <c r="A56" s="241" t="str">
        <f>$B$54</f>
        <v>II.</v>
      </c>
      <c r="B56" s="240">
        <f>COUNT(#REF!)+1</f>
        <v>1</v>
      </c>
      <c r="C56" s="240"/>
      <c r="D56" s="405" t="s">
        <v>635</v>
      </c>
      <c r="E56" s="234" t="s">
        <v>13</v>
      </c>
      <c r="F56" s="452">
        <v>1</v>
      </c>
      <c r="G56" s="538"/>
      <c r="H56" s="453">
        <f>ROUND(F56*G56,2)</f>
        <v>0</v>
      </c>
      <c r="I56" s="438"/>
      <c r="J56" s="438"/>
      <c r="K56" s="438"/>
      <c r="L56" s="438"/>
    </row>
    <row r="57" spans="1:13" s="265" customFormat="1" ht="12">
      <c r="A57" s="241"/>
      <c r="B57" s="240"/>
      <c r="C57" s="191"/>
      <c r="D57" s="405"/>
      <c r="E57" s="234"/>
      <c r="F57" s="452"/>
      <c r="G57" s="470"/>
      <c r="H57" s="470"/>
      <c r="I57" s="438"/>
      <c r="J57" s="438"/>
      <c r="K57" s="438"/>
      <c r="L57" s="438"/>
      <c r="M57" s="438"/>
    </row>
    <row r="58" spans="1:13" s="432" customFormat="1" ht="22.8">
      <c r="A58" s="241" t="str">
        <f>$B$54</f>
        <v>II.</v>
      </c>
      <c r="B58" s="240">
        <f>COUNT($A$52:B57)+1</f>
        <v>2</v>
      </c>
      <c r="C58" s="191"/>
      <c r="D58" s="405" t="s">
        <v>636</v>
      </c>
      <c r="E58" s="234" t="s">
        <v>11</v>
      </c>
      <c r="F58" s="452">
        <v>60</v>
      </c>
      <c r="G58" s="538"/>
      <c r="H58" s="453">
        <f>ROUND(F58*G58,2)</f>
        <v>0</v>
      </c>
      <c r="I58" s="402"/>
      <c r="J58" s="402"/>
      <c r="K58" s="402"/>
      <c r="L58" s="471"/>
    </row>
    <row r="59" spans="1:13" s="265" customFormat="1">
      <c r="A59" s="241"/>
      <c r="B59" s="240"/>
      <c r="C59" s="191"/>
      <c r="D59" s="405"/>
      <c r="E59" s="234"/>
      <c r="F59" s="452"/>
      <c r="G59" s="470"/>
      <c r="H59" s="470"/>
      <c r="I59" s="402"/>
      <c r="J59" s="402"/>
      <c r="K59" s="402"/>
      <c r="L59" s="473"/>
      <c r="M59" s="438"/>
    </row>
    <row r="60" spans="1:13" s="432" customFormat="1" ht="22.8">
      <c r="A60" s="241" t="str">
        <f>$B$54</f>
        <v>II.</v>
      </c>
      <c r="B60" s="240">
        <f>COUNT($A$52:B59)+1</f>
        <v>3</v>
      </c>
      <c r="C60" s="191"/>
      <c r="D60" s="405" t="s">
        <v>637</v>
      </c>
      <c r="E60" s="234" t="s">
        <v>11</v>
      </c>
      <c r="F60" s="452">
        <v>65</v>
      </c>
      <c r="G60" s="538"/>
      <c r="H60" s="453">
        <f>ROUND(F60*G60,2)</f>
        <v>0</v>
      </c>
      <c r="I60" s="402"/>
      <c r="J60" s="402"/>
      <c r="K60" s="402"/>
      <c r="L60" s="471"/>
    </row>
    <row r="61" spans="1:13" s="265" customFormat="1">
      <c r="A61" s="241"/>
      <c r="B61" s="240"/>
      <c r="C61" s="191"/>
      <c r="D61" s="405"/>
      <c r="E61" s="234"/>
      <c r="F61" s="452"/>
      <c r="G61" s="470"/>
      <c r="H61" s="470"/>
      <c r="I61" s="402"/>
      <c r="J61" s="402"/>
      <c r="K61" s="402"/>
      <c r="L61" s="473"/>
      <c r="M61" s="438"/>
    </row>
    <row r="62" spans="1:13" s="432" customFormat="1" ht="22.8">
      <c r="A62" s="241" t="str">
        <f>$B$54</f>
        <v>II.</v>
      </c>
      <c r="B62" s="240">
        <f>COUNT($A$52:B61)+1</f>
        <v>4</v>
      </c>
      <c r="C62" s="191"/>
      <c r="D62" s="405" t="s">
        <v>638</v>
      </c>
      <c r="E62" s="234" t="s">
        <v>642</v>
      </c>
      <c r="F62" s="452">
        <v>1</v>
      </c>
      <c r="G62" s="538"/>
      <c r="H62" s="453">
        <f>ROUND(F62*G62,2)</f>
        <v>0</v>
      </c>
      <c r="I62" s="402"/>
      <c r="J62" s="402"/>
      <c r="K62" s="402"/>
      <c r="L62" s="471"/>
    </row>
    <row r="63" spans="1:13" s="432" customFormat="1">
      <c r="A63" s="242"/>
      <c r="B63" s="191"/>
      <c r="C63" s="191"/>
      <c r="D63" s="405"/>
      <c r="E63" s="234"/>
      <c r="F63" s="452"/>
      <c r="G63" s="470"/>
      <c r="H63" s="470"/>
      <c r="I63" s="402"/>
      <c r="J63" s="402"/>
      <c r="K63" s="402"/>
      <c r="L63" s="471"/>
    </row>
    <row r="64" spans="1:13" s="432" customFormat="1" ht="22.8">
      <c r="A64" s="241" t="str">
        <f>$B$54</f>
        <v>II.</v>
      </c>
      <c r="B64" s="240">
        <f>COUNT($A$52:B63)+1</f>
        <v>5</v>
      </c>
      <c r="C64" s="191"/>
      <c r="D64" s="405" t="s">
        <v>639</v>
      </c>
      <c r="E64" s="234" t="s">
        <v>642</v>
      </c>
      <c r="F64" s="452">
        <v>1</v>
      </c>
      <c r="G64" s="538"/>
      <c r="H64" s="453">
        <f>ROUND(F64*G64,2)</f>
        <v>0</v>
      </c>
      <c r="I64" s="402"/>
      <c r="J64" s="402"/>
      <c r="K64" s="402"/>
      <c r="L64" s="471"/>
    </row>
    <row r="65" spans="1:13" s="432" customFormat="1">
      <c r="A65" s="242"/>
      <c r="B65" s="191"/>
      <c r="C65" s="191"/>
      <c r="D65" s="405"/>
      <c r="E65" s="234"/>
      <c r="F65" s="452"/>
      <c r="G65" s="470"/>
      <c r="H65" s="470"/>
      <c r="I65" s="402"/>
      <c r="J65" s="402"/>
      <c r="K65" s="402"/>
      <c r="L65" s="471"/>
    </row>
    <row r="66" spans="1:13" s="432" customFormat="1" ht="57">
      <c r="A66" s="241" t="str">
        <f>$B$54</f>
        <v>II.</v>
      </c>
      <c r="B66" s="240">
        <f>COUNT($A$52:B65)+1</f>
        <v>6</v>
      </c>
      <c r="C66" s="191"/>
      <c r="D66" s="405" t="s">
        <v>762</v>
      </c>
      <c r="E66" s="234" t="s">
        <v>127</v>
      </c>
      <c r="F66" s="452">
        <v>1</v>
      </c>
      <c r="G66" s="538"/>
      <c r="H66" s="453">
        <f>ROUND(F66*G66,2)</f>
        <v>0</v>
      </c>
      <c r="I66" s="402"/>
      <c r="J66" s="402"/>
      <c r="K66" s="402"/>
      <c r="L66" s="471"/>
    </row>
    <row r="67" spans="1:13" s="265" customFormat="1">
      <c r="A67" s="242"/>
      <c r="B67" s="191"/>
      <c r="C67" s="191"/>
      <c r="D67" s="405"/>
      <c r="E67" s="234"/>
      <c r="F67" s="452"/>
      <c r="G67" s="470"/>
      <c r="H67" s="470"/>
      <c r="I67" s="402"/>
      <c r="J67" s="402"/>
      <c r="K67" s="402"/>
      <c r="L67" s="474"/>
      <c r="M67" s="438"/>
    </row>
    <row r="68" spans="1:13" s="432" customFormat="1" ht="22.8">
      <c r="A68" s="241" t="str">
        <f>$B$54</f>
        <v>II.</v>
      </c>
      <c r="B68" s="240">
        <f>COUNT($A$52:B67)+1</f>
        <v>7</v>
      </c>
      <c r="C68" s="191"/>
      <c r="D68" s="405" t="s">
        <v>640</v>
      </c>
      <c r="E68" s="234" t="s">
        <v>127</v>
      </c>
      <c r="F68" s="452">
        <v>1</v>
      </c>
      <c r="G68" s="538"/>
      <c r="H68" s="453">
        <f>ROUND(F68*G68,2)</f>
        <v>0</v>
      </c>
      <c r="I68" s="402"/>
      <c r="J68" s="402"/>
      <c r="K68" s="402"/>
      <c r="L68" s="471"/>
    </row>
    <row r="69" spans="1:13" s="265" customFormat="1">
      <c r="A69" s="242"/>
      <c r="B69" s="191"/>
      <c r="C69" s="191"/>
      <c r="D69" s="405"/>
      <c r="E69" s="234"/>
      <c r="F69" s="452"/>
      <c r="G69" s="470"/>
      <c r="H69" s="470"/>
      <c r="I69" s="402"/>
      <c r="J69" s="402"/>
      <c r="K69" s="402"/>
      <c r="L69" s="474"/>
      <c r="M69" s="438"/>
    </row>
    <row r="70" spans="1:13" s="432" customFormat="1" ht="22.8">
      <c r="A70" s="241" t="str">
        <f>$B$54</f>
        <v>II.</v>
      </c>
      <c r="B70" s="240">
        <f>COUNT($A$52:B69)+1</f>
        <v>8</v>
      </c>
      <c r="C70" s="191"/>
      <c r="D70" s="405" t="s">
        <v>641</v>
      </c>
      <c r="E70" s="234" t="s">
        <v>127</v>
      </c>
      <c r="F70" s="452">
        <v>1</v>
      </c>
      <c r="G70" s="538"/>
      <c r="H70" s="453">
        <f>ROUND(F70*G70,2)</f>
        <v>0</v>
      </c>
      <c r="I70" s="402"/>
      <c r="J70" s="402"/>
      <c r="K70" s="402"/>
      <c r="L70" s="471"/>
    </row>
    <row r="71" spans="1:13" s="265" customFormat="1">
      <c r="A71" s="242"/>
      <c r="B71" s="191"/>
      <c r="C71" s="191"/>
      <c r="D71" s="405"/>
      <c r="E71" s="234"/>
      <c r="F71" s="452"/>
      <c r="G71" s="470"/>
      <c r="H71" s="470"/>
      <c r="I71" s="402"/>
      <c r="J71" s="402"/>
      <c r="K71" s="402"/>
      <c r="L71" s="474"/>
      <c r="M71" s="438"/>
    </row>
    <row r="72" spans="1:13" s="432" customFormat="1" ht="22.8">
      <c r="A72" s="241" t="str">
        <f>$B$54</f>
        <v>II.</v>
      </c>
      <c r="B72" s="240">
        <f>COUNT($A$52:B71)+1</f>
        <v>9</v>
      </c>
      <c r="C72" s="191"/>
      <c r="D72" s="405" t="s">
        <v>817</v>
      </c>
      <c r="E72" s="234" t="s">
        <v>488</v>
      </c>
      <c r="F72" s="452">
        <v>3</v>
      </c>
      <c r="G72" s="453"/>
      <c r="H72" s="453">
        <f>SUM(H56:H70)*0.03</f>
        <v>0</v>
      </c>
      <c r="I72" s="402"/>
      <c r="J72" s="402"/>
      <c r="K72" s="402"/>
      <c r="L72" s="471"/>
    </row>
    <row r="73" spans="1:13" s="478" customFormat="1">
      <c r="A73" s="242"/>
      <c r="B73" s="191"/>
      <c r="C73" s="191"/>
      <c r="D73" s="139"/>
      <c r="E73" s="469"/>
      <c r="F73" s="450"/>
      <c r="G73" s="470"/>
      <c r="H73" s="470"/>
      <c r="I73" s="477"/>
      <c r="J73" s="477"/>
      <c r="K73" s="477"/>
    </row>
    <row r="74" spans="1:13" s="480" customFormat="1" ht="13.8" thickBot="1">
      <c r="A74" s="248"/>
      <c r="B74" s="249"/>
      <c r="C74" s="249"/>
      <c r="D74" s="455" t="str">
        <f>CONCATENATE(B54," ",D54," - SKUPAJ:")</f>
        <v>II. ELEKTROMONTAŽNA DELA - SKUPAJ:</v>
      </c>
      <c r="E74" s="455"/>
      <c r="F74" s="456"/>
      <c r="G74" s="457"/>
      <c r="H74" s="458">
        <f>SUM(H56:H72)</f>
        <v>0</v>
      </c>
      <c r="I74" s="479"/>
      <c r="J74" s="479"/>
      <c r="K74" s="479"/>
    </row>
    <row r="75" spans="1:13" s="480" customFormat="1">
      <c r="A75" s="250"/>
      <c r="B75" s="251"/>
      <c r="C75" s="251"/>
      <c r="D75" s="459"/>
      <c r="E75" s="459"/>
      <c r="F75" s="460"/>
      <c r="G75" s="461"/>
      <c r="H75" s="461"/>
      <c r="I75" s="479"/>
      <c r="J75" s="479"/>
      <c r="K75" s="479"/>
    </row>
    <row r="76" spans="1:13" s="476" customFormat="1" ht="16.2" thickBot="1">
      <c r="A76" s="273"/>
      <c r="B76" s="253" t="s">
        <v>110</v>
      </c>
      <c r="C76" s="253"/>
      <c r="D76" s="443" t="s">
        <v>138</v>
      </c>
      <c r="E76" s="463"/>
      <c r="F76" s="464"/>
      <c r="G76" s="446"/>
      <c r="H76" s="446"/>
      <c r="I76" s="545"/>
      <c r="J76" s="545"/>
      <c r="K76" s="545"/>
    </row>
    <row r="77" spans="1:13" s="480" customFormat="1">
      <c r="A77" s="258"/>
      <c r="B77" s="255"/>
      <c r="C77" s="255"/>
      <c r="D77" s="440"/>
      <c r="E77" s="461"/>
      <c r="F77" s="462"/>
      <c r="G77" s="267"/>
      <c r="H77" s="465"/>
      <c r="I77" s="477"/>
      <c r="J77" s="477"/>
      <c r="K77" s="477"/>
    </row>
    <row r="78" spans="1:13" s="265" customFormat="1" ht="22.8">
      <c r="A78" s="241" t="str">
        <f>$B$76</f>
        <v>III.</v>
      </c>
      <c r="B78" s="240">
        <f>COUNT(#REF!)+1</f>
        <v>1</v>
      </c>
      <c r="C78" s="191"/>
      <c r="D78" s="681" t="s">
        <v>621</v>
      </c>
      <c r="E78" s="234" t="s">
        <v>127</v>
      </c>
      <c r="F78" s="452">
        <v>1</v>
      </c>
      <c r="G78" s="538"/>
      <c r="H78" s="453">
        <f>ROUND(F78*G78,2)</f>
        <v>0</v>
      </c>
      <c r="I78" s="487"/>
      <c r="J78" s="487"/>
      <c r="K78" s="487"/>
    </row>
    <row r="79" spans="1:13" s="265" customFormat="1" ht="11.4">
      <c r="A79" s="242"/>
      <c r="B79" s="191"/>
      <c r="C79" s="191"/>
      <c r="D79" s="139"/>
      <c r="E79" s="469"/>
      <c r="F79" s="450"/>
      <c r="G79" s="470"/>
      <c r="H79" s="470"/>
      <c r="I79" s="487"/>
      <c r="J79" s="487"/>
      <c r="K79" s="487"/>
    </row>
    <row r="80" spans="1:13" s="265" customFormat="1" ht="13.8" thickBot="1">
      <c r="A80" s="248"/>
      <c r="B80" s="249"/>
      <c r="C80" s="249"/>
      <c r="D80" s="455" t="str">
        <f>CONCATENATE(B76," ",D76," - SKUPAJ:")</f>
        <v>III. OSTALO - SKUPAJ:</v>
      </c>
      <c r="E80" s="455"/>
      <c r="F80" s="456"/>
      <c r="G80" s="457"/>
      <c r="H80" s="458">
        <f>SUM(H78:H78)</f>
        <v>0</v>
      </c>
      <c r="I80" s="487"/>
      <c r="J80" s="487"/>
      <c r="K80" s="487"/>
    </row>
    <row r="81" spans="1:11" s="265" customFormat="1">
      <c r="A81" s="481"/>
      <c r="B81" s="482"/>
      <c r="C81" s="482"/>
      <c r="D81" s="483"/>
      <c r="E81" s="484"/>
      <c r="F81" s="485"/>
      <c r="G81" s="482"/>
      <c r="H81" s="486"/>
      <c r="I81" s="487"/>
      <c r="J81" s="487"/>
      <c r="K81" s="487"/>
    </row>
    <row r="82" spans="1:11" s="265" customFormat="1" ht="18" thickBot="1">
      <c r="A82" s="488" t="s">
        <v>106</v>
      </c>
      <c r="B82" s="489"/>
      <c r="C82" s="489"/>
      <c r="D82" s="490"/>
      <c r="E82" s="491"/>
      <c r="F82" s="492"/>
      <c r="G82" s="493"/>
      <c r="H82" s="493"/>
      <c r="I82" s="487"/>
      <c r="J82" s="487"/>
      <c r="K82" s="487"/>
    </row>
    <row r="83" spans="1:11" s="265" customFormat="1">
      <c r="A83" s="494"/>
      <c r="B83" s="495"/>
      <c r="C83" s="495"/>
      <c r="D83" s="496"/>
      <c r="E83" s="497"/>
      <c r="F83" s="498"/>
      <c r="G83" s="495"/>
      <c r="H83" s="495"/>
      <c r="I83" s="487"/>
      <c r="J83" s="487"/>
      <c r="K83" s="487"/>
    </row>
    <row r="84" spans="1:11" s="265" customFormat="1" ht="11.4">
      <c r="A84" s="429" t="s">
        <v>1</v>
      </c>
      <c r="B84" s="499"/>
      <c r="C84" s="499"/>
      <c r="D84" s="500"/>
      <c r="E84" s="501"/>
      <c r="F84" s="451"/>
      <c r="G84" s="499"/>
      <c r="H84" s="499"/>
      <c r="I84" s="487"/>
      <c r="J84" s="487"/>
      <c r="K84" s="487"/>
    </row>
    <row r="85" spans="1:11" s="265" customFormat="1">
      <c r="A85" s="502"/>
      <c r="B85" s="503"/>
      <c r="C85" s="503"/>
      <c r="D85" s="504"/>
      <c r="E85" s="505"/>
      <c r="F85" s="506"/>
      <c r="G85" s="507"/>
      <c r="H85" s="437" t="s">
        <v>41</v>
      </c>
      <c r="I85" s="487"/>
      <c r="J85" s="487"/>
      <c r="K85" s="487"/>
    </row>
    <row r="86" spans="1:11" s="265" customFormat="1">
      <c r="A86" s="508"/>
      <c r="B86" s="509"/>
      <c r="C86" s="509"/>
      <c r="D86" s="510"/>
      <c r="E86" s="476"/>
      <c r="F86" s="511"/>
      <c r="G86" s="512"/>
      <c r="H86" s="512"/>
      <c r="I86" s="487"/>
      <c r="J86" s="487"/>
      <c r="K86" s="487"/>
    </row>
    <row r="87" spans="1:11" s="265" customFormat="1">
      <c r="A87" s="513"/>
      <c r="B87" s="514" t="str">
        <f>B13</f>
        <v>I.</v>
      </c>
      <c r="C87" s="514"/>
      <c r="D87" s="515" t="str">
        <f>+D13</f>
        <v>PREDDELA</v>
      </c>
      <c r="E87" s="516"/>
      <c r="F87" s="517"/>
      <c r="G87" s="516"/>
      <c r="H87" s="518">
        <f>+H52</f>
        <v>0</v>
      </c>
      <c r="I87" s="487"/>
      <c r="J87" s="487"/>
      <c r="K87" s="487"/>
    </row>
    <row r="88" spans="1:11" s="265" customFormat="1">
      <c r="A88" s="481"/>
      <c r="B88" s="482"/>
      <c r="C88" s="482"/>
      <c r="D88" s="483"/>
      <c r="E88" s="484"/>
      <c r="F88" s="485"/>
      <c r="G88" s="482"/>
      <c r="H88" s="486"/>
      <c r="I88" s="487"/>
      <c r="J88" s="487"/>
      <c r="K88" s="487"/>
    </row>
    <row r="89" spans="1:11" s="265" customFormat="1">
      <c r="A89" s="513"/>
      <c r="B89" s="514" t="str">
        <f>B54</f>
        <v>II.</v>
      </c>
      <c r="C89" s="514"/>
      <c r="D89" s="515" t="str">
        <f>+D54</f>
        <v>ELEKTROMONTAŽNA DELA</v>
      </c>
      <c r="E89" s="516"/>
      <c r="F89" s="517"/>
      <c r="G89" s="516"/>
      <c r="H89" s="518">
        <f>+H74</f>
        <v>0</v>
      </c>
      <c r="I89" s="487"/>
      <c r="J89" s="487"/>
      <c r="K89" s="487"/>
    </row>
    <row r="90" spans="1:11" s="265" customFormat="1">
      <c r="A90" s="513"/>
      <c r="B90" s="514"/>
      <c r="C90" s="514"/>
      <c r="D90" s="515"/>
      <c r="E90" s="516"/>
      <c r="F90" s="517"/>
      <c r="G90" s="516"/>
      <c r="H90" s="518"/>
      <c r="I90" s="487"/>
      <c r="J90" s="487"/>
      <c r="K90" s="487"/>
    </row>
    <row r="91" spans="1:11" s="265" customFormat="1">
      <c r="A91" s="513"/>
      <c r="B91" s="514" t="str">
        <f>B76</f>
        <v>III.</v>
      </c>
      <c r="C91" s="514"/>
      <c r="D91" s="515" t="str">
        <f>+D76</f>
        <v>OSTALO</v>
      </c>
      <c r="E91" s="516"/>
      <c r="F91" s="517"/>
      <c r="G91" s="516"/>
      <c r="H91" s="518">
        <f>$H$80</f>
        <v>0</v>
      </c>
      <c r="I91" s="487"/>
      <c r="J91" s="487"/>
      <c r="K91" s="487"/>
    </row>
    <row r="92" spans="1:11" s="265" customFormat="1" ht="13.8" thickBot="1">
      <c r="A92" s="519"/>
      <c r="B92" s="520"/>
      <c r="C92" s="520"/>
      <c r="D92" s="520"/>
      <c r="E92" s="521"/>
      <c r="F92" s="522"/>
      <c r="G92" s="521"/>
      <c r="H92" s="523"/>
      <c r="I92" s="487"/>
      <c r="J92" s="487"/>
      <c r="K92" s="487"/>
    </row>
    <row r="93" spans="1:11" s="265" customFormat="1" ht="13.8" thickTop="1">
      <c r="A93" s="513"/>
      <c r="B93" s="515"/>
      <c r="C93" s="515"/>
      <c r="D93" s="515"/>
      <c r="E93" s="516"/>
      <c r="F93" s="517"/>
      <c r="G93" s="516"/>
      <c r="H93" s="518"/>
      <c r="I93" s="487"/>
      <c r="J93" s="487"/>
      <c r="K93" s="487"/>
    </row>
    <row r="94" spans="1:11" s="265" customFormat="1">
      <c r="A94" s="524"/>
      <c r="B94" s="525"/>
      <c r="C94" s="525"/>
      <c r="D94" s="515"/>
      <c r="E94" s="516"/>
      <c r="F94" s="517"/>
      <c r="G94" s="516"/>
      <c r="H94" s="518"/>
      <c r="I94" s="487"/>
      <c r="J94" s="487"/>
      <c r="K94" s="487"/>
    </row>
    <row r="95" spans="1:11" s="265" customFormat="1">
      <c r="A95" s="531"/>
      <c r="B95" s="532"/>
      <c r="C95" s="532"/>
      <c r="D95" s="533" t="str">
        <f>CONCATENATE(A4," ",D4," - SKUPAJ:")</f>
        <v xml:space="preserve"> PODODSEK 1.4 - SKUPAJ:</v>
      </c>
      <c r="E95" s="534"/>
      <c r="F95" s="535"/>
      <c r="G95" s="484"/>
      <c r="H95" s="518">
        <f>SUM(H87:H92)</f>
        <v>0</v>
      </c>
      <c r="I95" s="487"/>
      <c r="J95" s="487"/>
      <c r="K95" s="487"/>
    </row>
    <row r="96" spans="1:11" s="265" customFormat="1" ht="12">
      <c r="B96" s="268"/>
      <c r="C96" s="268"/>
      <c r="D96" s="266"/>
      <c r="E96" s="383"/>
      <c r="F96" s="536"/>
      <c r="G96" s="268"/>
      <c r="H96" s="268"/>
      <c r="I96" s="487"/>
      <c r="J96" s="487"/>
      <c r="K96" s="487"/>
    </row>
    <row r="97" spans="2:11" s="265" customFormat="1" ht="12">
      <c r="B97" s="268"/>
      <c r="C97" s="268"/>
      <c r="D97" s="266"/>
      <c r="E97" s="383"/>
      <c r="F97" s="536"/>
      <c r="G97" s="268"/>
      <c r="H97" s="268"/>
      <c r="I97" s="487"/>
      <c r="J97" s="487"/>
      <c r="K97" s="487"/>
    </row>
    <row r="98" spans="2:11" s="265" customFormat="1" ht="12">
      <c r="B98" s="268"/>
      <c r="C98" s="268"/>
      <c r="D98" s="266"/>
      <c r="E98" s="383"/>
      <c r="F98" s="536"/>
      <c r="G98" s="268"/>
      <c r="H98" s="268"/>
      <c r="I98" s="487"/>
      <c r="J98" s="487"/>
      <c r="K98" s="487"/>
    </row>
    <row r="99" spans="2:11" s="265" customFormat="1" ht="12">
      <c r="B99" s="268"/>
      <c r="C99" s="268"/>
      <c r="D99" s="266"/>
      <c r="E99" s="383"/>
      <c r="F99" s="536"/>
      <c r="G99" s="268"/>
      <c r="H99" s="268"/>
      <c r="I99" s="487"/>
      <c r="J99" s="487"/>
      <c r="K99" s="487"/>
    </row>
    <row r="100" spans="2:11" s="265" customFormat="1" ht="12">
      <c r="B100" s="268"/>
      <c r="C100" s="268"/>
      <c r="D100" s="266"/>
      <c r="E100" s="383"/>
      <c r="F100" s="536"/>
      <c r="G100" s="268"/>
      <c r="H100" s="268"/>
      <c r="I100" s="487"/>
      <c r="J100" s="487"/>
      <c r="K100" s="487"/>
    </row>
    <row r="101" spans="2:11" s="265" customFormat="1" ht="12">
      <c r="B101" s="268"/>
      <c r="C101" s="268"/>
      <c r="D101" s="266"/>
      <c r="E101" s="383"/>
      <c r="F101" s="536"/>
      <c r="G101" s="268"/>
      <c r="H101" s="268"/>
      <c r="I101" s="487"/>
      <c r="J101" s="487"/>
      <c r="K101" s="487"/>
    </row>
    <row r="102" spans="2:11" s="265" customFormat="1" ht="12">
      <c r="B102" s="268"/>
      <c r="C102" s="268"/>
      <c r="D102" s="266"/>
      <c r="E102" s="383"/>
      <c r="F102" s="536"/>
      <c r="G102" s="268"/>
      <c r="H102" s="268"/>
      <c r="I102" s="487"/>
      <c r="J102" s="487"/>
      <c r="K102" s="487"/>
    </row>
    <row r="103" spans="2:11" s="265" customFormat="1" ht="12">
      <c r="B103" s="268"/>
      <c r="C103" s="268"/>
      <c r="D103" s="266"/>
      <c r="E103" s="383"/>
      <c r="F103" s="536"/>
      <c r="G103" s="268"/>
      <c r="H103" s="268"/>
      <c r="I103" s="487"/>
      <c r="J103" s="487"/>
      <c r="K103" s="487"/>
    </row>
    <row r="104" spans="2:11" s="265" customFormat="1" ht="12">
      <c r="B104" s="268"/>
      <c r="C104" s="268"/>
      <c r="D104" s="266"/>
      <c r="E104" s="383"/>
      <c r="F104" s="536"/>
      <c r="G104" s="268"/>
      <c r="H104" s="268"/>
      <c r="I104" s="487"/>
      <c r="J104" s="487"/>
      <c r="K104" s="487"/>
    </row>
    <row r="105" spans="2:11" s="265" customFormat="1" ht="12">
      <c r="B105" s="268"/>
      <c r="C105" s="268"/>
      <c r="D105" s="266"/>
      <c r="E105" s="383"/>
      <c r="F105" s="536"/>
      <c r="G105" s="268"/>
      <c r="H105" s="268"/>
      <c r="I105" s="487"/>
      <c r="J105" s="487"/>
      <c r="K105" s="487"/>
    </row>
    <row r="106" spans="2:11" s="265" customFormat="1" ht="12">
      <c r="B106" s="268"/>
      <c r="C106" s="268"/>
      <c r="D106" s="266"/>
      <c r="E106" s="383"/>
      <c r="F106" s="536"/>
      <c r="G106" s="268"/>
      <c r="H106" s="268"/>
      <c r="I106" s="487"/>
      <c r="J106" s="487"/>
      <c r="K106" s="487"/>
    </row>
    <row r="107" spans="2:11" s="265" customFormat="1" ht="12">
      <c r="B107" s="268"/>
      <c r="C107" s="268"/>
      <c r="D107" s="266"/>
      <c r="E107" s="383"/>
      <c r="F107" s="536"/>
      <c r="G107" s="268"/>
      <c r="H107" s="268"/>
      <c r="I107" s="487"/>
      <c r="J107" s="487"/>
      <c r="K107" s="487"/>
    </row>
    <row r="108" spans="2:11" s="265" customFormat="1" ht="12">
      <c r="B108" s="268"/>
      <c r="C108" s="268"/>
      <c r="D108" s="266"/>
      <c r="E108" s="383"/>
      <c r="F108" s="536"/>
      <c r="G108" s="268"/>
      <c r="H108" s="268"/>
      <c r="I108" s="487"/>
      <c r="J108" s="487"/>
      <c r="K108" s="487"/>
    </row>
    <row r="109" spans="2:11" s="265" customFormat="1" ht="12">
      <c r="B109" s="268"/>
      <c r="C109" s="268"/>
      <c r="D109" s="266"/>
      <c r="E109" s="383"/>
      <c r="F109" s="536"/>
      <c r="G109" s="268"/>
      <c r="H109" s="268"/>
      <c r="I109" s="487"/>
      <c r="J109" s="487"/>
      <c r="K109" s="487"/>
    </row>
    <row r="110" spans="2:11" s="265" customFormat="1" ht="12">
      <c r="B110" s="268"/>
      <c r="C110" s="268"/>
      <c r="D110" s="266"/>
      <c r="E110" s="383"/>
      <c r="F110" s="536"/>
      <c r="G110" s="268"/>
      <c r="H110" s="268"/>
      <c r="I110" s="487"/>
      <c r="J110" s="487"/>
      <c r="K110" s="487"/>
    </row>
    <row r="111" spans="2:11" s="265" customFormat="1" ht="12">
      <c r="B111" s="268"/>
      <c r="C111" s="268"/>
      <c r="D111" s="266"/>
      <c r="E111" s="383"/>
      <c r="F111" s="536"/>
      <c r="G111" s="268"/>
      <c r="H111" s="268"/>
      <c r="I111" s="487"/>
      <c r="J111" s="487"/>
      <c r="K111" s="487"/>
    </row>
    <row r="112" spans="2:11" s="265" customFormat="1" ht="12">
      <c r="B112" s="268"/>
      <c r="C112" s="268"/>
      <c r="D112" s="266"/>
      <c r="E112" s="383"/>
      <c r="F112" s="536"/>
      <c r="G112" s="268"/>
      <c r="H112" s="268"/>
      <c r="I112" s="487"/>
      <c r="J112" s="487"/>
      <c r="K112" s="487"/>
    </row>
    <row r="113" spans="2:11" s="265" customFormat="1" ht="12">
      <c r="B113" s="268"/>
      <c r="C113" s="268"/>
      <c r="D113" s="266"/>
      <c r="E113" s="383"/>
      <c r="F113" s="536"/>
      <c r="G113" s="268"/>
      <c r="H113" s="268"/>
      <c r="I113" s="487"/>
      <c r="J113" s="487"/>
      <c r="K113" s="487"/>
    </row>
    <row r="114" spans="2:11" s="265" customFormat="1" ht="12">
      <c r="B114" s="268"/>
      <c r="C114" s="268"/>
      <c r="D114" s="266"/>
      <c r="E114" s="383"/>
      <c r="F114" s="536"/>
      <c r="G114" s="268"/>
      <c r="H114" s="268"/>
      <c r="I114" s="487"/>
      <c r="J114" s="487"/>
      <c r="K114" s="487"/>
    </row>
    <row r="115" spans="2:11" s="265" customFormat="1" ht="12">
      <c r="B115" s="268"/>
      <c r="C115" s="268"/>
      <c r="D115" s="266"/>
      <c r="E115" s="383"/>
      <c r="F115" s="536"/>
      <c r="G115" s="268"/>
      <c r="H115" s="268"/>
      <c r="I115" s="487"/>
      <c r="J115" s="487"/>
      <c r="K115" s="487"/>
    </row>
    <row r="116" spans="2:11" s="265" customFormat="1" ht="12">
      <c r="B116" s="268"/>
      <c r="C116" s="268"/>
      <c r="D116" s="266"/>
      <c r="E116" s="383"/>
      <c r="F116" s="536"/>
      <c r="G116" s="268"/>
      <c r="H116" s="268"/>
      <c r="I116" s="487"/>
      <c r="J116" s="487"/>
      <c r="K116" s="487"/>
    </row>
    <row r="117" spans="2:11" s="265" customFormat="1" ht="12">
      <c r="B117" s="268"/>
      <c r="C117" s="268"/>
      <c r="D117" s="266"/>
      <c r="E117" s="383"/>
      <c r="F117" s="536"/>
      <c r="G117" s="268"/>
      <c r="H117" s="268"/>
      <c r="I117" s="487"/>
      <c r="J117" s="487"/>
      <c r="K117" s="487"/>
    </row>
    <row r="118" spans="2:11" s="265" customFormat="1" ht="12">
      <c r="B118" s="268"/>
      <c r="C118" s="268"/>
      <c r="D118" s="266"/>
      <c r="E118" s="383"/>
      <c r="F118" s="536"/>
      <c r="G118" s="268"/>
      <c r="H118" s="268"/>
      <c r="I118" s="487"/>
      <c r="J118" s="487"/>
      <c r="K118" s="487"/>
    </row>
    <row r="119" spans="2:11" s="265" customFormat="1" ht="12">
      <c r="B119" s="268"/>
      <c r="C119" s="268"/>
      <c r="D119" s="266"/>
      <c r="E119" s="383"/>
      <c r="F119" s="536"/>
      <c r="G119" s="268"/>
      <c r="H119" s="268"/>
      <c r="I119" s="487"/>
      <c r="J119" s="487"/>
      <c r="K119" s="487"/>
    </row>
    <row r="120" spans="2:11" s="265" customFormat="1" ht="12">
      <c r="B120" s="268"/>
      <c r="C120" s="268"/>
      <c r="D120" s="266"/>
      <c r="E120" s="383"/>
      <c r="F120" s="536"/>
      <c r="G120" s="268"/>
      <c r="H120" s="268"/>
      <c r="I120" s="487"/>
      <c r="J120" s="487"/>
      <c r="K120" s="487"/>
    </row>
    <row r="121" spans="2:11" s="265" customFormat="1" ht="12">
      <c r="B121" s="268"/>
      <c r="C121" s="268"/>
      <c r="D121" s="266"/>
      <c r="E121" s="383"/>
      <c r="F121" s="536"/>
      <c r="G121" s="268"/>
      <c r="H121" s="268"/>
      <c r="I121" s="487"/>
      <c r="J121" s="487"/>
      <c r="K121" s="487"/>
    </row>
    <row r="122" spans="2:11" s="265" customFormat="1" ht="12">
      <c r="B122" s="268"/>
      <c r="C122" s="268"/>
      <c r="D122" s="266"/>
      <c r="E122" s="383"/>
      <c r="F122" s="536"/>
      <c r="G122" s="268"/>
      <c r="H122" s="268"/>
      <c r="I122" s="487"/>
      <c r="J122" s="487"/>
      <c r="K122" s="487"/>
    </row>
    <row r="123" spans="2:11" s="265" customFormat="1" ht="12">
      <c r="B123" s="268"/>
      <c r="C123" s="268"/>
      <c r="D123" s="266"/>
      <c r="E123" s="383"/>
      <c r="F123" s="536"/>
      <c r="G123" s="268"/>
      <c r="H123" s="268"/>
      <c r="I123" s="487"/>
      <c r="J123" s="487"/>
      <c r="K123" s="487"/>
    </row>
    <row r="124" spans="2:11" s="265" customFormat="1" ht="12">
      <c r="B124" s="268"/>
      <c r="C124" s="268"/>
      <c r="D124" s="266"/>
      <c r="E124" s="383"/>
      <c r="F124" s="536"/>
      <c r="G124" s="268"/>
      <c r="H124" s="268"/>
      <c r="I124" s="487"/>
      <c r="J124" s="487"/>
      <c r="K124" s="487"/>
    </row>
    <row r="125" spans="2:11" s="265" customFormat="1" ht="12">
      <c r="B125" s="268"/>
      <c r="C125" s="268"/>
      <c r="D125" s="266"/>
      <c r="E125" s="383"/>
      <c r="F125" s="536"/>
      <c r="G125" s="268"/>
      <c r="H125" s="268"/>
      <c r="I125" s="487"/>
      <c r="J125" s="487"/>
      <c r="K125" s="487"/>
    </row>
    <row r="126" spans="2:11" s="265" customFormat="1" ht="12">
      <c r="B126" s="268"/>
      <c r="C126" s="268"/>
      <c r="D126" s="266"/>
      <c r="E126" s="383"/>
      <c r="F126" s="536"/>
      <c r="G126" s="268"/>
      <c r="H126" s="268"/>
      <c r="I126" s="487"/>
      <c r="J126" s="487"/>
      <c r="K126" s="487"/>
    </row>
    <row r="127" spans="2:11" s="265" customFormat="1" ht="12">
      <c r="B127" s="268"/>
      <c r="C127" s="268"/>
      <c r="D127" s="266"/>
      <c r="E127" s="383"/>
      <c r="F127" s="536"/>
      <c r="G127" s="268"/>
      <c r="H127" s="268"/>
      <c r="I127" s="487"/>
      <c r="J127" s="487"/>
      <c r="K127" s="487"/>
    </row>
    <row r="128" spans="2:11" s="265" customFormat="1" ht="12">
      <c r="B128" s="268"/>
      <c r="C128" s="268"/>
      <c r="D128" s="266"/>
      <c r="E128" s="383"/>
      <c r="F128" s="536"/>
      <c r="G128" s="268"/>
      <c r="H128" s="268"/>
      <c r="I128" s="487"/>
      <c r="J128" s="487"/>
      <c r="K128" s="487"/>
    </row>
    <row r="129" spans="1:11" s="265" customFormat="1" ht="12">
      <c r="B129" s="268"/>
      <c r="C129" s="268"/>
      <c r="D129" s="266"/>
      <c r="E129" s="383"/>
      <c r="F129" s="536"/>
      <c r="G129" s="268"/>
      <c r="H129" s="268"/>
      <c r="I129" s="487"/>
      <c r="J129" s="487"/>
      <c r="K129" s="487"/>
    </row>
    <row r="130" spans="1:11" s="265" customFormat="1" ht="12">
      <c r="B130" s="268"/>
      <c r="C130" s="268"/>
      <c r="D130" s="266"/>
      <c r="E130" s="383"/>
      <c r="F130" s="536"/>
      <c r="G130" s="268"/>
      <c r="H130" s="268"/>
      <c r="I130" s="487"/>
      <c r="J130" s="487"/>
      <c r="K130" s="487"/>
    </row>
    <row r="131" spans="1:11" s="265" customFormat="1" ht="12">
      <c r="B131" s="268"/>
      <c r="C131" s="268"/>
      <c r="D131" s="266"/>
      <c r="E131" s="383"/>
      <c r="F131" s="536"/>
      <c r="G131" s="268"/>
      <c r="H131" s="268"/>
      <c r="I131" s="487"/>
      <c r="J131" s="487"/>
      <c r="K131" s="487"/>
    </row>
    <row r="132" spans="1:11" s="265" customFormat="1" ht="12">
      <c r="B132" s="268"/>
      <c r="C132" s="268"/>
      <c r="D132" s="266"/>
      <c r="E132" s="383"/>
      <c r="F132" s="536"/>
      <c r="G132" s="268"/>
      <c r="H132" s="268"/>
      <c r="I132" s="487"/>
      <c r="J132" s="487"/>
      <c r="K132" s="487"/>
    </row>
    <row r="133" spans="1:11" s="265" customFormat="1" ht="12">
      <c r="B133" s="268"/>
      <c r="C133" s="268"/>
      <c r="D133" s="266"/>
      <c r="E133" s="383"/>
      <c r="F133" s="536"/>
      <c r="G133" s="268"/>
      <c r="H133" s="268"/>
      <c r="I133" s="487"/>
      <c r="J133" s="487"/>
      <c r="K133" s="487"/>
    </row>
    <row r="134" spans="1:11" s="265" customFormat="1" ht="12">
      <c r="B134" s="268"/>
      <c r="C134" s="268"/>
      <c r="D134" s="266"/>
      <c r="E134" s="383"/>
      <c r="F134" s="536"/>
      <c r="G134" s="268"/>
      <c r="H134" s="268"/>
      <c r="I134" s="487"/>
      <c r="J134" s="487"/>
      <c r="K134" s="487"/>
    </row>
    <row r="135" spans="1:11" s="265" customFormat="1" ht="12">
      <c r="B135" s="268"/>
      <c r="C135" s="268"/>
      <c r="D135" s="266"/>
      <c r="E135" s="383"/>
      <c r="F135" s="536"/>
      <c r="G135" s="268"/>
      <c r="H135" s="268"/>
      <c r="I135" s="487"/>
      <c r="J135" s="487"/>
      <c r="K135" s="487"/>
    </row>
    <row r="136" spans="1:11">
      <c r="A136" s="265"/>
      <c r="B136" s="268"/>
      <c r="C136" s="268"/>
      <c r="D136" s="266"/>
      <c r="E136" s="383"/>
      <c r="F136" s="536"/>
      <c r="G136" s="268"/>
      <c r="H136" s="268"/>
      <c r="I136" s="487"/>
      <c r="J136" s="487"/>
      <c r="K136" s="487"/>
    </row>
  </sheetData>
  <sheetProtection algorithmName="SHA-512" hashValue="7r3SlPd5I8WeeqKiXfGk7VuOWXaPC/aQIThrNUKNV0/3RgaetZWA1u3Rblzkv6kTEu0bhf6tCwjtfHlNb+haog==" saltValue="A6LwUEk9B8eZy+PZiwebjQ=="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M115"/>
  <sheetViews>
    <sheetView view="pageBreakPreview" zoomScaleNormal="100" zoomScaleSheetLayoutView="100" workbookViewId="0">
      <selection activeCell="G15" sqref="G15"/>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10.3320312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876</v>
      </c>
      <c r="F3" s="412"/>
      <c r="G3" s="260"/>
      <c r="H3" s="260"/>
      <c r="I3" s="413"/>
      <c r="J3" s="413"/>
      <c r="K3" s="413"/>
      <c r="M3" s="260"/>
    </row>
    <row r="4" spans="1:13" s="387" customFormat="1" ht="17.399999999999999">
      <c r="A4" s="261"/>
      <c r="B4" s="262"/>
      <c r="C4" s="262"/>
      <c r="D4" s="243" t="s">
        <v>864</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c r="D7" s="426"/>
      <c r="E7" s="427"/>
      <c r="F7" s="428"/>
      <c r="G7" s="268"/>
      <c r="H7" s="268"/>
      <c r="L7" s="642"/>
      <c r="M7" s="424"/>
    </row>
    <row r="8" spans="1:13">
      <c r="D8" s="429" t="s">
        <v>0</v>
      </c>
      <c r="E8" s="427"/>
      <c r="F8" s="428"/>
      <c r="G8" s="268"/>
      <c r="H8" s="268"/>
      <c r="L8" s="614"/>
      <c r="M8" s="424"/>
    </row>
    <row r="9" spans="1:13" ht="12.75" customHeight="1">
      <c r="B9" s="268"/>
      <c r="C9" s="268"/>
      <c r="D9" s="431"/>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107</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24">
      <c r="A15" s="241" t="str">
        <f>$B$13</f>
        <v>I.</v>
      </c>
      <c r="B15" s="240">
        <f>COUNT(#REF!)+1</f>
        <v>1</v>
      </c>
      <c r="C15" s="269"/>
      <c r="D15" s="448" t="s">
        <v>643</v>
      </c>
      <c r="E15" s="682" t="s">
        <v>127</v>
      </c>
      <c r="F15" s="683">
        <v>1</v>
      </c>
      <c r="G15" s="538"/>
      <c r="H15" s="453">
        <f>ROUND(F15*G15,2)</f>
        <v>0</v>
      </c>
      <c r="I15" s="438"/>
      <c r="J15" s="438"/>
      <c r="K15" s="438"/>
      <c r="L15" s="438"/>
      <c r="M15" s="438"/>
    </row>
    <row r="16" spans="1:13" s="265" customFormat="1" ht="68.400000000000006">
      <c r="A16" s="241"/>
      <c r="B16" s="240"/>
      <c r="C16" s="269"/>
      <c r="D16" s="684" t="s">
        <v>644</v>
      </c>
      <c r="E16" s="234"/>
      <c r="F16" s="452"/>
      <c r="G16" s="470"/>
      <c r="H16" s="470"/>
      <c r="I16" s="438"/>
      <c r="J16" s="438"/>
      <c r="K16" s="438"/>
      <c r="L16" s="438"/>
      <c r="M16" s="438"/>
    </row>
    <row r="17" spans="1:13" s="265" customFormat="1" ht="12">
      <c r="A17" s="241"/>
      <c r="B17" s="240"/>
      <c r="C17" s="269"/>
      <c r="D17" s="678"/>
      <c r="E17" s="234"/>
      <c r="F17" s="452"/>
      <c r="G17" s="470"/>
      <c r="H17" s="470"/>
      <c r="I17" s="438"/>
      <c r="J17" s="438"/>
      <c r="K17" s="438"/>
      <c r="L17" s="438"/>
      <c r="M17" s="438"/>
    </row>
    <row r="18" spans="1:13" s="432" customFormat="1">
      <c r="A18" s="241" t="str">
        <f>$B$13</f>
        <v>I.</v>
      </c>
      <c r="B18" s="240">
        <f>COUNT($A$15:B15)+1</f>
        <v>2</v>
      </c>
      <c r="C18" s="191"/>
      <c r="D18" s="448" t="s">
        <v>645</v>
      </c>
      <c r="E18" s="234" t="s">
        <v>13</v>
      </c>
      <c r="F18" s="452">
        <v>4</v>
      </c>
      <c r="G18" s="538"/>
      <c r="H18" s="453">
        <f>ROUND(F18*G18,2)</f>
        <v>0</v>
      </c>
      <c r="I18" s="402"/>
      <c r="J18" s="402"/>
      <c r="K18" s="402"/>
      <c r="L18" s="471"/>
    </row>
    <row r="19" spans="1:13" s="265" customFormat="1" ht="45.6">
      <c r="A19" s="241"/>
      <c r="B19" s="240"/>
      <c r="C19" s="269"/>
      <c r="D19" s="685" t="s">
        <v>646</v>
      </c>
      <c r="E19" s="234"/>
      <c r="F19" s="452"/>
      <c r="G19" s="470"/>
      <c r="H19" s="470"/>
      <c r="I19" s="438"/>
      <c r="J19" s="438"/>
      <c r="K19" s="438"/>
      <c r="L19" s="438"/>
      <c r="M19" s="438"/>
    </row>
    <row r="20" spans="1:13" s="265" customFormat="1" ht="12">
      <c r="A20" s="241"/>
      <c r="B20" s="240"/>
      <c r="C20" s="269"/>
      <c r="D20" s="678"/>
      <c r="E20" s="234"/>
      <c r="F20" s="452"/>
      <c r="G20" s="470"/>
      <c r="H20" s="470"/>
      <c r="I20" s="438"/>
      <c r="J20" s="438"/>
      <c r="K20" s="438"/>
      <c r="L20" s="438"/>
      <c r="M20" s="438"/>
    </row>
    <row r="21" spans="1:13" s="432" customFormat="1">
      <c r="A21" s="241" t="str">
        <f>$B$13</f>
        <v>I.</v>
      </c>
      <c r="B21" s="240">
        <f>COUNT($A$15:B18)+1</f>
        <v>3</v>
      </c>
      <c r="C21" s="191"/>
      <c r="D21" s="448" t="s">
        <v>647</v>
      </c>
      <c r="E21" s="682" t="s">
        <v>127</v>
      </c>
      <c r="F21" s="683">
        <v>2</v>
      </c>
      <c r="G21" s="538"/>
      <c r="H21" s="453">
        <f>ROUND(F21*G21,2)</f>
        <v>0</v>
      </c>
      <c r="I21" s="402"/>
      <c r="J21" s="402"/>
      <c r="K21" s="402"/>
      <c r="L21" s="471"/>
    </row>
    <row r="22" spans="1:13" s="265" customFormat="1" ht="79.8">
      <c r="A22" s="241"/>
      <c r="B22" s="240"/>
      <c r="C22" s="269"/>
      <c r="D22" s="685" t="s">
        <v>648</v>
      </c>
      <c r="E22" s="234"/>
      <c r="F22" s="452"/>
      <c r="G22" s="470"/>
      <c r="H22" s="470"/>
      <c r="I22" s="438"/>
      <c r="J22" s="438"/>
      <c r="K22" s="438"/>
      <c r="L22" s="438"/>
      <c r="M22" s="438"/>
    </row>
    <row r="23" spans="1:13" s="265" customFormat="1" ht="12">
      <c r="A23" s="241"/>
      <c r="B23" s="240"/>
      <c r="C23" s="269"/>
      <c r="D23" s="685"/>
      <c r="E23" s="234"/>
      <c r="F23" s="452"/>
      <c r="G23" s="470"/>
      <c r="H23" s="470"/>
      <c r="I23" s="438"/>
      <c r="J23" s="438"/>
      <c r="K23" s="438"/>
      <c r="L23" s="438"/>
      <c r="M23" s="438"/>
    </row>
    <row r="24" spans="1:13" s="432" customFormat="1">
      <c r="A24" s="241" t="str">
        <f>$B$13</f>
        <v>I.</v>
      </c>
      <c r="B24" s="240">
        <f>COUNT($A$15:B21)+1</f>
        <v>4</v>
      </c>
      <c r="C24" s="191"/>
      <c r="D24" s="448" t="s">
        <v>649</v>
      </c>
      <c r="E24" s="682" t="s">
        <v>127</v>
      </c>
      <c r="F24" s="683">
        <v>2</v>
      </c>
      <c r="G24" s="538"/>
      <c r="H24" s="453">
        <f>ROUND(F24*G24,2)</f>
        <v>0</v>
      </c>
      <c r="I24" s="402"/>
      <c r="J24" s="402"/>
      <c r="K24" s="402"/>
      <c r="L24" s="471"/>
    </row>
    <row r="25" spans="1:13" s="265" customFormat="1" ht="79.8">
      <c r="A25" s="241"/>
      <c r="B25" s="240"/>
      <c r="C25" s="269"/>
      <c r="D25" s="685" t="s">
        <v>650</v>
      </c>
      <c r="E25" s="234"/>
      <c r="F25" s="452"/>
      <c r="G25" s="470"/>
      <c r="H25" s="470"/>
      <c r="I25" s="438"/>
      <c r="J25" s="438"/>
      <c r="K25" s="438"/>
      <c r="L25" s="438"/>
      <c r="M25" s="438"/>
    </row>
    <row r="26" spans="1:13" s="265" customFormat="1" ht="12">
      <c r="A26" s="270"/>
      <c r="B26" s="269"/>
      <c r="C26" s="247"/>
      <c r="D26" s="454"/>
      <c r="E26" s="234"/>
      <c r="F26" s="452"/>
      <c r="G26" s="453"/>
      <c r="H26" s="453"/>
      <c r="I26" s="438"/>
      <c r="J26" s="438"/>
      <c r="K26" s="438"/>
      <c r="L26" s="438"/>
      <c r="M26" s="438"/>
    </row>
    <row r="27" spans="1:13" s="265" customFormat="1" ht="13.8" thickBot="1">
      <c r="A27" s="271"/>
      <c r="B27" s="249"/>
      <c r="C27" s="249"/>
      <c r="D27" s="455" t="str">
        <f>CONCATENATE(B13," ",D13," - SKUPAJ:")</f>
        <v>I. PREDDELA - SKUPAJ:</v>
      </c>
      <c r="E27" s="455"/>
      <c r="F27" s="456"/>
      <c r="G27" s="457"/>
      <c r="H27" s="458">
        <f>SUM(H15:H25)</f>
        <v>0</v>
      </c>
      <c r="I27" s="438"/>
      <c r="J27" s="438"/>
      <c r="K27" s="438"/>
      <c r="L27" s="438"/>
      <c r="M27" s="438"/>
    </row>
    <row r="28" spans="1:13" s="265" customFormat="1">
      <c r="A28" s="272"/>
      <c r="B28" s="251"/>
      <c r="C28" s="251"/>
      <c r="D28" s="459"/>
      <c r="E28" s="459"/>
      <c r="F28" s="460"/>
      <c r="G28" s="461"/>
      <c r="H28" s="462"/>
      <c r="I28" s="438"/>
      <c r="J28" s="438"/>
      <c r="K28" s="438"/>
      <c r="L28" s="438"/>
      <c r="M28" s="438"/>
    </row>
    <row r="29" spans="1:13" s="265" customFormat="1" ht="16.2" thickBot="1">
      <c r="A29" s="273"/>
      <c r="B29" s="253" t="s">
        <v>104</v>
      </c>
      <c r="C29" s="253"/>
      <c r="D29" s="443" t="s">
        <v>108</v>
      </c>
      <c r="E29" s="463"/>
      <c r="F29" s="464"/>
      <c r="G29" s="446"/>
      <c r="H29" s="447"/>
      <c r="I29" s="438"/>
      <c r="J29" s="438"/>
      <c r="K29" s="438"/>
      <c r="L29" s="438"/>
      <c r="M29" s="438"/>
    </row>
    <row r="30" spans="1:13" s="265" customFormat="1">
      <c r="A30" s="258"/>
      <c r="B30" s="255"/>
      <c r="C30" s="255"/>
      <c r="D30" s="440"/>
      <c r="E30" s="461"/>
      <c r="F30" s="462"/>
      <c r="G30" s="267"/>
      <c r="H30" s="465"/>
      <c r="I30" s="438"/>
      <c r="J30" s="438"/>
      <c r="K30" s="438"/>
      <c r="L30" s="438"/>
      <c r="M30" s="438"/>
    </row>
    <row r="31" spans="1:13" s="432" customFormat="1" ht="12">
      <c r="A31" s="241" t="str">
        <f>$B$29</f>
        <v>II.</v>
      </c>
      <c r="B31" s="240">
        <f>COUNT(#REF!)+1</f>
        <v>1</v>
      </c>
      <c r="C31" s="240"/>
      <c r="D31" s="686" t="s">
        <v>651</v>
      </c>
      <c r="E31" s="682" t="s">
        <v>109</v>
      </c>
      <c r="F31" s="675">
        <v>15</v>
      </c>
      <c r="G31" s="538"/>
      <c r="H31" s="453">
        <f>ROUND(F31*G31,2)</f>
        <v>0</v>
      </c>
      <c r="I31" s="438"/>
      <c r="J31" s="438"/>
      <c r="K31" s="438"/>
      <c r="L31" s="438"/>
    </row>
    <row r="32" spans="1:13" s="265" customFormat="1" ht="34.200000000000003">
      <c r="A32" s="241"/>
      <c r="B32" s="240"/>
      <c r="C32" s="191"/>
      <c r="D32" s="468" t="s">
        <v>652</v>
      </c>
      <c r="E32" s="395"/>
      <c r="F32" s="687"/>
      <c r="G32" s="470"/>
      <c r="H32" s="470"/>
      <c r="I32" s="438"/>
      <c r="J32" s="438"/>
      <c r="K32" s="438"/>
      <c r="L32" s="438"/>
      <c r="M32" s="438"/>
    </row>
    <row r="33" spans="1:13" s="265" customFormat="1" ht="12">
      <c r="A33" s="241"/>
      <c r="B33" s="240"/>
      <c r="C33" s="191"/>
      <c r="D33" s="468"/>
      <c r="E33" s="395"/>
      <c r="F33" s="687"/>
      <c r="G33" s="470"/>
      <c r="H33" s="470"/>
      <c r="I33" s="438"/>
      <c r="J33" s="438"/>
      <c r="K33" s="438"/>
      <c r="L33" s="438"/>
      <c r="M33" s="438"/>
    </row>
    <row r="34" spans="1:13" s="432" customFormat="1">
      <c r="A34" s="241" t="str">
        <f>$B$29</f>
        <v>II.</v>
      </c>
      <c r="B34" s="240">
        <f>COUNT($A$27:B32)+1</f>
        <v>2</v>
      </c>
      <c r="C34" s="191"/>
      <c r="D34" s="688" t="s">
        <v>178</v>
      </c>
      <c r="E34" s="682" t="s">
        <v>109</v>
      </c>
      <c r="F34" s="683">
        <v>37</v>
      </c>
      <c r="G34" s="538"/>
      <c r="H34" s="453">
        <f>ROUND(F34*G34,2)</f>
        <v>0</v>
      </c>
      <c r="I34" s="402"/>
      <c r="J34" s="402"/>
      <c r="K34" s="402"/>
      <c r="L34" s="471"/>
    </row>
    <row r="35" spans="1:13" s="265" customFormat="1" ht="79.8">
      <c r="A35" s="241"/>
      <c r="B35" s="240"/>
      <c r="C35" s="191"/>
      <c r="D35" s="689" t="s">
        <v>653</v>
      </c>
      <c r="E35" s="402"/>
      <c r="F35" s="690"/>
      <c r="G35" s="470"/>
      <c r="H35" s="470"/>
      <c r="I35" s="402"/>
      <c r="J35" s="402"/>
      <c r="K35" s="402"/>
      <c r="L35" s="473"/>
      <c r="M35" s="438"/>
    </row>
    <row r="36" spans="1:13" s="265" customFormat="1">
      <c r="A36" s="241"/>
      <c r="B36" s="240"/>
      <c r="C36" s="191"/>
      <c r="D36" s="689"/>
      <c r="E36" s="682"/>
      <c r="F36" s="683"/>
      <c r="G36" s="470"/>
      <c r="H36" s="470"/>
      <c r="I36" s="402"/>
      <c r="J36" s="402"/>
      <c r="K36" s="402"/>
      <c r="L36" s="473"/>
      <c r="M36" s="438"/>
    </row>
    <row r="37" spans="1:13" s="432" customFormat="1">
      <c r="A37" s="241" t="str">
        <f>$B$29</f>
        <v>II.</v>
      </c>
      <c r="B37" s="240">
        <f>COUNT($A$27:B35)+1</f>
        <v>3</v>
      </c>
      <c r="C37" s="191"/>
      <c r="D37" s="688" t="s">
        <v>654</v>
      </c>
      <c r="E37" s="682" t="s">
        <v>2</v>
      </c>
      <c r="F37" s="683">
        <v>30</v>
      </c>
      <c r="G37" s="538"/>
      <c r="H37" s="453">
        <f>ROUND(F37*G37,2)</f>
        <v>0</v>
      </c>
      <c r="I37" s="402"/>
      <c r="J37" s="402"/>
      <c r="K37" s="402"/>
      <c r="L37" s="471"/>
    </row>
    <row r="38" spans="1:13" s="265" customFormat="1" ht="22.8">
      <c r="A38" s="241"/>
      <c r="B38" s="240"/>
      <c r="C38" s="191"/>
      <c r="D38" s="689" t="s">
        <v>655</v>
      </c>
      <c r="E38" s="425"/>
      <c r="F38" s="543"/>
      <c r="G38" s="470"/>
      <c r="H38" s="470"/>
      <c r="I38" s="402"/>
      <c r="J38" s="402"/>
      <c r="K38" s="402"/>
      <c r="L38" s="473"/>
      <c r="M38" s="438"/>
    </row>
    <row r="39" spans="1:13" s="265" customFormat="1">
      <c r="A39" s="241"/>
      <c r="B39" s="240"/>
      <c r="C39" s="191"/>
      <c r="D39" s="689"/>
      <c r="E39" s="425"/>
      <c r="F39" s="543"/>
      <c r="G39" s="470"/>
      <c r="H39" s="470"/>
      <c r="I39" s="402"/>
      <c r="J39" s="402"/>
      <c r="K39" s="402"/>
      <c r="L39" s="473"/>
      <c r="M39" s="438"/>
    </row>
    <row r="40" spans="1:13" s="432" customFormat="1">
      <c r="A40" s="241" t="str">
        <f>$B$29</f>
        <v>II.</v>
      </c>
      <c r="B40" s="240">
        <f>COUNT($A$27:B38)+1</f>
        <v>4</v>
      </c>
      <c r="C40" s="191"/>
      <c r="D40" s="688" t="s">
        <v>656</v>
      </c>
      <c r="E40" s="682" t="s">
        <v>13</v>
      </c>
      <c r="F40" s="683">
        <v>23</v>
      </c>
      <c r="G40" s="538"/>
      <c r="H40" s="453">
        <f>ROUND(F40*G40,2)</f>
        <v>0</v>
      </c>
      <c r="I40" s="402"/>
      <c r="J40" s="402"/>
      <c r="K40" s="402"/>
      <c r="L40" s="471"/>
    </row>
    <row r="41" spans="1:13" s="432" customFormat="1" ht="45.6">
      <c r="A41" s="242"/>
      <c r="B41" s="191"/>
      <c r="C41" s="191"/>
      <c r="D41" s="689" t="s">
        <v>657</v>
      </c>
      <c r="E41" s="402"/>
      <c r="F41" s="690"/>
      <c r="G41" s="470"/>
      <c r="H41" s="470"/>
      <c r="I41" s="402"/>
      <c r="J41" s="402"/>
      <c r="K41" s="402"/>
      <c r="L41" s="471"/>
    </row>
    <row r="42" spans="1:13" s="432" customFormat="1">
      <c r="A42" s="242"/>
      <c r="B42" s="191"/>
      <c r="C42" s="191"/>
      <c r="D42" s="689"/>
      <c r="E42" s="402"/>
      <c r="F42" s="690"/>
      <c r="G42" s="470"/>
      <c r="H42" s="470"/>
      <c r="I42" s="402"/>
      <c r="J42" s="402"/>
      <c r="K42" s="402"/>
      <c r="L42" s="471"/>
    </row>
    <row r="43" spans="1:13" s="432" customFormat="1">
      <c r="A43" s="241" t="str">
        <f>$B$29</f>
        <v>II.</v>
      </c>
      <c r="B43" s="240">
        <f>COUNT($A$27:B41)+1</f>
        <v>5</v>
      </c>
      <c r="C43" s="191"/>
      <c r="D43" s="688" t="s">
        <v>658</v>
      </c>
      <c r="E43" s="682" t="s">
        <v>659</v>
      </c>
      <c r="F43" s="691">
        <v>19</v>
      </c>
      <c r="G43" s="538"/>
      <c r="H43" s="453">
        <f>ROUND(F43*G43,2)</f>
        <v>0</v>
      </c>
      <c r="I43" s="402"/>
      <c r="J43" s="402"/>
      <c r="K43" s="402"/>
      <c r="L43" s="471"/>
    </row>
    <row r="44" spans="1:13" s="432" customFormat="1" ht="45.6">
      <c r="A44" s="242"/>
      <c r="B44" s="191"/>
      <c r="C44" s="191"/>
      <c r="D44" s="689" t="s">
        <v>660</v>
      </c>
      <c r="E44" s="402"/>
      <c r="F44" s="690"/>
      <c r="G44" s="470"/>
      <c r="H44" s="470"/>
      <c r="I44" s="402"/>
      <c r="J44" s="402"/>
      <c r="K44" s="402"/>
      <c r="L44" s="471"/>
    </row>
    <row r="45" spans="1:13" s="265" customFormat="1">
      <c r="A45" s="242"/>
      <c r="B45" s="191"/>
      <c r="C45" s="191"/>
      <c r="D45" s="685"/>
      <c r="E45" s="402"/>
      <c r="F45" s="690"/>
      <c r="G45" s="470"/>
      <c r="H45" s="470"/>
      <c r="I45" s="402"/>
      <c r="J45" s="402"/>
      <c r="K45" s="402"/>
      <c r="L45" s="474"/>
      <c r="M45" s="438"/>
    </row>
    <row r="46" spans="1:13" s="432" customFormat="1">
      <c r="A46" s="241" t="str">
        <f>$B$29</f>
        <v>II.</v>
      </c>
      <c r="B46" s="240">
        <f>COUNT($A$27:B44)+1</f>
        <v>6</v>
      </c>
      <c r="C46" s="191"/>
      <c r="D46" s="688" t="s">
        <v>661</v>
      </c>
      <c r="E46" s="682" t="s">
        <v>109</v>
      </c>
      <c r="F46" s="683">
        <v>28</v>
      </c>
      <c r="G46" s="538"/>
      <c r="H46" s="453">
        <f>ROUND(F46*G46,2)</f>
        <v>0</v>
      </c>
      <c r="I46" s="402"/>
      <c r="J46" s="402"/>
      <c r="K46" s="402"/>
      <c r="L46" s="471"/>
    </row>
    <row r="47" spans="1:13" s="265" customFormat="1" ht="22.8">
      <c r="A47" s="242"/>
      <c r="B47" s="191"/>
      <c r="C47" s="191"/>
      <c r="D47" s="689" t="s">
        <v>662</v>
      </c>
      <c r="F47" s="692"/>
      <c r="G47" s="470"/>
      <c r="H47" s="470"/>
      <c r="I47" s="402"/>
      <c r="J47" s="402"/>
      <c r="K47" s="402"/>
      <c r="L47" s="474"/>
      <c r="M47" s="438"/>
    </row>
    <row r="48" spans="1:13" s="265" customFormat="1">
      <c r="A48" s="242"/>
      <c r="B48" s="191"/>
      <c r="C48" s="191"/>
      <c r="D48" s="689"/>
      <c r="F48" s="692"/>
      <c r="G48" s="470"/>
      <c r="H48" s="470"/>
      <c r="I48" s="402"/>
      <c r="J48" s="402"/>
      <c r="K48" s="402"/>
      <c r="L48" s="474"/>
      <c r="M48" s="438"/>
    </row>
    <row r="49" spans="1:13" s="432" customFormat="1">
      <c r="A49" s="241" t="str">
        <f>$B$29</f>
        <v>II.</v>
      </c>
      <c r="B49" s="240">
        <f>COUNT($A$27:B47)+1</f>
        <v>7</v>
      </c>
      <c r="C49" s="191"/>
      <c r="D49" s="688" t="s">
        <v>663</v>
      </c>
      <c r="E49" s="682" t="s">
        <v>109</v>
      </c>
      <c r="F49" s="683">
        <v>15</v>
      </c>
      <c r="G49" s="538"/>
      <c r="H49" s="453">
        <f>ROUND(F49*G49,2)</f>
        <v>0</v>
      </c>
      <c r="I49" s="402"/>
      <c r="J49" s="402"/>
      <c r="K49" s="402"/>
      <c r="L49" s="471"/>
    </row>
    <row r="50" spans="1:13" s="265" customFormat="1">
      <c r="A50" s="242"/>
      <c r="B50" s="191"/>
      <c r="C50" s="191"/>
      <c r="D50" s="689" t="s">
        <v>664</v>
      </c>
      <c r="F50" s="692"/>
      <c r="G50" s="470"/>
      <c r="H50" s="470"/>
      <c r="I50" s="402"/>
      <c r="J50" s="402"/>
      <c r="K50" s="402"/>
      <c r="L50" s="474"/>
      <c r="M50" s="438"/>
    </row>
    <row r="51" spans="1:13" s="265" customFormat="1">
      <c r="A51" s="242"/>
      <c r="B51" s="191"/>
      <c r="C51" s="191"/>
      <c r="D51" s="689"/>
      <c r="F51" s="692"/>
      <c r="G51" s="470"/>
      <c r="H51" s="470"/>
      <c r="I51" s="402"/>
      <c r="J51" s="402"/>
      <c r="K51" s="402"/>
      <c r="L51" s="474"/>
      <c r="M51" s="438"/>
    </row>
    <row r="52" spans="1:13" s="480" customFormat="1" ht="13.8" thickBot="1">
      <c r="A52" s="248"/>
      <c r="B52" s="249"/>
      <c r="C52" s="249"/>
      <c r="D52" s="455" t="str">
        <f>CONCATENATE(B29," ",D29," - SKUPAJ:")</f>
        <v>II. ZEMELJSKA DELA - SKUPAJ:</v>
      </c>
      <c r="E52" s="455"/>
      <c r="F52" s="456"/>
      <c r="G52" s="457"/>
      <c r="H52" s="458">
        <f>SUM(H31:H49)</f>
        <v>0</v>
      </c>
      <c r="I52" s="479"/>
      <c r="J52" s="479"/>
      <c r="K52" s="479"/>
    </row>
    <row r="53" spans="1:13" s="480" customFormat="1">
      <c r="A53" s="250"/>
      <c r="B53" s="251"/>
      <c r="C53" s="251"/>
      <c r="D53" s="459"/>
      <c r="E53" s="459"/>
      <c r="F53" s="460"/>
      <c r="G53" s="461"/>
      <c r="H53" s="461"/>
      <c r="I53" s="479"/>
      <c r="J53" s="479"/>
      <c r="K53" s="479"/>
    </row>
    <row r="54" spans="1:13" s="476" customFormat="1" ht="16.2" thickBot="1">
      <c r="A54" s="273"/>
      <c r="B54" s="253" t="s">
        <v>110</v>
      </c>
      <c r="C54" s="253"/>
      <c r="D54" s="443" t="s">
        <v>138</v>
      </c>
      <c r="E54" s="463"/>
      <c r="F54" s="464"/>
      <c r="G54" s="446"/>
      <c r="H54" s="446"/>
      <c r="I54" s="545"/>
      <c r="J54" s="545"/>
      <c r="K54" s="545"/>
    </row>
    <row r="55" spans="1:13" s="480" customFormat="1">
      <c r="A55" s="258"/>
      <c r="B55" s="255"/>
      <c r="C55" s="255"/>
      <c r="D55" s="440"/>
      <c r="E55" s="461"/>
      <c r="F55" s="462"/>
      <c r="G55" s="267"/>
      <c r="H55" s="465"/>
      <c r="I55" s="477"/>
      <c r="J55" s="477"/>
      <c r="K55" s="477"/>
    </row>
    <row r="56" spans="1:13" s="265" customFormat="1" ht="12">
      <c r="A56" s="241" t="str">
        <f>$B$54</f>
        <v>III.</v>
      </c>
      <c r="B56" s="240">
        <f>COUNT(#REF!)+1</f>
        <v>1</v>
      </c>
      <c r="C56" s="191"/>
      <c r="D56" s="693" t="s">
        <v>665</v>
      </c>
      <c r="E56" s="674" t="s">
        <v>127</v>
      </c>
      <c r="F56" s="675">
        <v>2</v>
      </c>
      <c r="G56" s="538"/>
      <c r="H56" s="453">
        <f>ROUND(F56*G56,2)</f>
        <v>0</v>
      </c>
      <c r="I56" s="487"/>
      <c r="J56" s="487"/>
      <c r="K56" s="487"/>
    </row>
    <row r="57" spans="1:13" s="265" customFormat="1" ht="57">
      <c r="A57" s="242"/>
      <c r="B57" s="191"/>
      <c r="C57" s="191"/>
      <c r="D57" s="694" t="s">
        <v>666</v>
      </c>
      <c r="F57" s="692"/>
      <c r="G57" s="470"/>
      <c r="H57" s="470"/>
      <c r="I57" s="487"/>
      <c r="J57" s="487"/>
      <c r="K57" s="487"/>
    </row>
    <row r="58" spans="1:13" s="265" customFormat="1" ht="11.4">
      <c r="A58" s="242"/>
      <c r="B58" s="191"/>
      <c r="C58" s="191"/>
      <c r="F58" s="692"/>
      <c r="G58" s="470"/>
      <c r="H58" s="470"/>
      <c r="I58" s="487"/>
      <c r="J58" s="487"/>
      <c r="K58" s="487"/>
    </row>
    <row r="59" spans="1:13" s="265" customFormat="1" ht="11.4">
      <c r="A59" s="242"/>
      <c r="B59" s="191"/>
      <c r="C59" s="191"/>
      <c r="D59" s="139"/>
      <c r="E59" s="469"/>
      <c r="F59" s="450"/>
      <c r="G59" s="470"/>
      <c r="H59" s="470"/>
      <c r="I59" s="487"/>
      <c r="J59" s="487"/>
      <c r="K59" s="487"/>
    </row>
    <row r="60" spans="1:13" s="265" customFormat="1" ht="13.8" thickBot="1">
      <c r="A60" s="248"/>
      <c r="B60" s="249"/>
      <c r="C60" s="249"/>
      <c r="D60" s="455" t="str">
        <f>CONCATENATE(B54," ",D54," - SKUPAJ:")</f>
        <v>III. OSTALO - SKUPAJ:</v>
      </c>
      <c r="E60" s="455"/>
      <c r="F60" s="456"/>
      <c r="G60" s="457"/>
      <c r="H60" s="458">
        <f>SUM(H56)</f>
        <v>0</v>
      </c>
      <c r="I60" s="487"/>
      <c r="J60" s="487"/>
      <c r="K60" s="487"/>
    </row>
    <row r="61" spans="1:13" s="265" customFormat="1">
      <c r="A61" s="481"/>
      <c r="B61" s="482"/>
      <c r="C61" s="482"/>
      <c r="D61" s="483"/>
      <c r="E61" s="484"/>
      <c r="F61" s="485"/>
      <c r="G61" s="482"/>
      <c r="H61" s="486"/>
      <c r="I61" s="487"/>
      <c r="J61" s="487"/>
      <c r="K61" s="487"/>
    </row>
    <row r="62" spans="1:13" s="265" customFormat="1" ht="18" thickBot="1">
      <c r="A62" s="488" t="s">
        <v>106</v>
      </c>
      <c r="B62" s="489"/>
      <c r="C62" s="489"/>
      <c r="D62" s="490"/>
      <c r="E62" s="491"/>
      <c r="F62" s="492"/>
      <c r="G62" s="493"/>
      <c r="H62" s="493"/>
      <c r="I62" s="487"/>
      <c r="J62" s="487"/>
      <c r="K62" s="487"/>
    </row>
    <row r="63" spans="1:13" s="265" customFormat="1">
      <c r="A63" s="494"/>
      <c r="B63" s="495"/>
      <c r="C63" s="495"/>
      <c r="D63" s="496"/>
      <c r="E63" s="497"/>
      <c r="F63" s="498"/>
      <c r="G63" s="495"/>
      <c r="H63" s="495"/>
      <c r="I63" s="487"/>
      <c r="J63" s="487"/>
      <c r="K63" s="487"/>
    </row>
    <row r="64" spans="1:13" s="265" customFormat="1" ht="11.4">
      <c r="A64" s="429" t="s">
        <v>1</v>
      </c>
      <c r="B64" s="499"/>
      <c r="C64" s="499"/>
      <c r="D64" s="500"/>
      <c r="E64" s="501"/>
      <c r="F64" s="451"/>
      <c r="G64" s="499"/>
      <c r="H64" s="499"/>
      <c r="I64" s="487"/>
      <c r="J64" s="487"/>
      <c r="K64" s="487"/>
    </row>
    <row r="65" spans="1:11" s="265" customFormat="1">
      <c r="A65" s="502"/>
      <c r="B65" s="503"/>
      <c r="C65" s="503"/>
      <c r="D65" s="504"/>
      <c r="E65" s="505"/>
      <c r="F65" s="506"/>
      <c r="G65" s="507"/>
      <c r="H65" s="437" t="s">
        <v>41</v>
      </c>
      <c r="I65" s="487"/>
      <c r="J65" s="487"/>
      <c r="K65" s="487"/>
    </row>
    <row r="66" spans="1:11" s="265" customFormat="1">
      <c r="A66" s="508"/>
      <c r="B66" s="509"/>
      <c r="C66" s="509"/>
      <c r="D66" s="510"/>
      <c r="E66" s="476"/>
      <c r="F66" s="511"/>
      <c r="G66" s="512"/>
      <c r="H66" s="512"/>
      <c r="I66" s="487"/>
      <c r="J66" s="487"/>
      <c r="K66" s="487"/>
    </row>
    <row r="67" spans="1:11" s="265" customFormat="1">
      <c r="A67" s="513"/>
      <c r="B67" s="514" t="str">
        <f>B13</f>
        <v>I.</v>
      </c>
      <c r="C67" s="514"/>
      <c r="D67" s="515" t="str">
        <f>+D13</f>
        <v>PREDDELA</v>
      </c>
      <c r="E67" s="516"/>
      <c r="F67" s="517"/>
      <c r="G67" s="516"/>
      <c r="H67" s="518">
        <f>+H27</f>
        <v>0</v>
      </c>
      <c r="I67" s="487"/>
      <c r="J67" s="487"/>
      <c r="K67" s="487"/>
    </row>
    <row r="68" spans="1:11" s="265" customFormat="1">
      <c r="A68" s="481"/>
      <c r="B68" s="482"/>
      <c r="C68" s="482"/>
      <c r="D68" s="483"/>
      <c r="E68" s="484"/>
      <c r="F68" s="485"/>
      <c r="G68" s="482"/>
      <c r="H68" s="486"/>
      <c r="I68" s="487"/>
      <c r="J68" s="487"/>
      <c r="K68" s="487"/>
    </row>
    <row r="69" spans="1:11" s="265" customFormat="1">
      <c r="A69" s="513"/>
      <c r="B69" s="514" t="str">
        <f>B29</f>
        <v>II.</v>
      </c>
      <c r="C69" s="514"/>
      <c r="D69" s="515" t="str">
        <f>+D29</f>
        <v>ZEMELJSKA DELA</v>
      </c>
      <c r="E69" s="516"/>
      <c r="F69" s="517"/>
      <c r="G69" s="516"/>
      <c r="H69" s="518">
        <f>+H52</f>
        <v>0</v>
      </c>
      <c r="I69" s="487"/>
      <c r="J69" s="487"/>
      <c r="K69" s="487"/>
    </row>
    <row r="70" spans="1:11" s="265" customFormat="1">
      <c r="A70" s="513"/>
      <c r="B70" s="514"/>
      <c r="C70" s="514"/>
      <c r="D70" s="515"/>
      <c r="E70" s="516"/>
      <c r="F70" s="517"/>
      <c r="G70" s="516"/>
      <c r="H70" s="518"/>
      <c r="I70" s="487"/>
      <c r="J70" s="487"/>
      <c r="K70" s="487"/>
    </row>
    <row r="71" spans="1:11" s="265" customFormat="1">
      <c r="A71" s="513"/>
      <c r="B71" s="514" t="str">
        <f>B54</f>
        <v>III.</v>
      </c>
      <c r="C71" s="514"/>
      <c r="D71" s="515" t="str">
        <f>+D54</f>
        <v>OSTALO</v>
      </c>
      <c r="E71" s="516"/>
      <c r="F71" s="517"/>
      <c r="G71" s="516"/>
      <c r="H71" s="518">
        <f>$H$60</f>
        <v>0</v>
      </c>
      <c r="I71" s="487"/>
      <c r="J71" s="487"/>
      <c r="K71" s="487"/>
    </row>
    <row r="72" spans="1:11" s="265" customFormat="1" ht="13.8" thickBot="1">
      <c r="A72" s="519"/>
      <c r="B72" s="520"/>
      <c r="C72" s="520"/>
      <c r="D72" s="520"/>
      <c r="E72" s="521"/>
      <c r="F72" s="522"/>
      <c r="G72" s="521"/>
      <c r="H72" s="523"/>
      <c r="I72" s="487"/>
      <c r="J72" s="487"/>
      <c r="K72" s="487"/>
    </row>
    <row r="73" spans="1:11" s="265" customFormat="1" ht="13.8" thickTop="1">
      <c r="A73" s="513"/>
      <c r="B73" s="515"/>
      <c r="C73" s="515"/>
      <c r="D73" s="515"/>
      <c r="E73" s="516"/>
      <c r="F73" s="517"/>
      <c r="G73" s="516"/>
      <c r="H73" s="518"/>
      <c r="I73" s="487"/>
      <c r="J73" s="487"/>
      <c r="K73" s="487"/>
    </row>
    <row r="74" spans="1:11" s="265" customFormat="1">
      <c r="A74" s="531"/>
      <c r="B74" s="532"/>
      <c r="C74" s="532"/>
      <c r="D74" s="533" t="str">
        <f>CONCATENATE(A4," ",D4," - SKUPAJ:")</f>
        <v xml:space="preserve"> PODODSEK 1.4 - SKUPAJ:</v>
      </c>
      <c r="E74" s="534"/>
      <c r="F74" s="535"/>
      <c r="G74" s="484"/>
      <c r="H74" s="518">
        <f>SUM(H67:H71)</f>
        <v>0</v>
      </c>
      <c r="I74" s="487"/>
      <c r="J74" s="487"/>
      <c r="K74" s="487"/>
    </row>
    <row r="75" spans="1:11" s="265" customFormat="1" ht="12">
      <c r="B75" s="268"/>
      <c r="C75" s="268"/>
      <c r="D75" s="266"/>
      <c r="E75" s="383"/>
      <c r="F75" s="536"/>
      <c r="G75" s="268"/>
      <c r="H75" s="268"/>
      <c r="I75" s="487"/>
      <c r="J75" s="487"/>
      <c r="K75" s="487"/>
    </row>
    <row r="76" spans="1:11" s="265" customFormat="1" ht="12">
      <c r="B76" s="268"/>
      <c r="C76" s="268"/>
      <c r="D76" s="266"/>
      <c r="E76" s="383"/>
      <c r="F76" s="536"/>
      <c r="G76" s="268"/>
      <c r="H76" s="268"/>
      <c r="I76" s="487"/>
      <c r="J76" s="487"/>
      <c r="K76" s="487"/>
    </row>
    <row r="77" spans="1:11" s="265" customFormat="1" ht="12">
      <c r="B77" s="268"/>
      <c r="C77" s="268"/>
      <c r="D77" s="266"/>
      <c r="E77" s="383"/>
      <c r="F77" s="536"/>
      <c r="G77" s="268"/>
      <c r="H77" s="268"/>
      <c r="I77" s="487"/>
      <c r="J77" s="487"/>
      <c r="K77" s="487"/>
    </row>
    <row r="78" spans="1:11" s="265" customFormat="1" ht="12">
      <c r="B78" s="268"/>
      <c r="C78" s="268"/>
      <c r="D78" s="266"/>
      <c r="E78" s="383"/>
      <c r="F78" s="536"/>
      <c r="G78" s="268"/>
      <c r="H78" s="268"/>
      <c r="I78" s="487"/>
      <c r="J78" s="487"/>
      <c r="K78" s="487"/>
    </row>
    <row r="79" spans="1:11" s="265" customFormat="1" ht="12">
      <c r="B79" s="268"/>
      <c r="C79" s="268"/>
      <c r="D79" s="266"/>
      <c r="E79" s="383"/>
      <c r="F79" s="536"/>
      <c r="G79" s="268"/>
      <c r="H79" s="268"/>
      <c r="I79" s="487"/>
      <c r="J79" s="487"/>
      <c r="K79" s="487"/>
    </row>
    <row r="80" spans="1:11" s="265" customFormat="1" ht="12">
      <c r="B80" s="268"/>
      <c r="C80" s="268"/>
      <c r="D80" s="266"/>
      <c r="E80" s="383"/>
      <c r="F80" s="536"/>
      <c r="G80" s="268"/>
      <c r="H80" s="268"/>
      <c r="I80" s="487"/>
      <c r="J80" s="487"/>
      <c r="K80" s="487"/>
    </row>
    <row r="81" spans="2:11" s="265" customFormat="1" ht="12">
      <c r="B81" s="268"/>
      <c r="C81" s="268"/>
      <c r="D81" s="266"/>
      <c r="E81" s="383"/>
      <c r="F81" s="536"/>
      <c r="G81" s="268"/>
      <c r="H81" s="268"/>
      <c r="I81" s="487"/>
      <c r="J81" s="487"/>
      <c r="K81" s="487"/>
    </row>
    <row r="82" spans="2:11" s="265" customFormat="1" ht="12">
      <c r="B82" s="268"/>
      <c r="C82" s="268"/>
      <c r="D82" s="266"/>
      <c r="E82" s="383"/>
      <c r="F82" s="536"/>
      <c r="G82" s="268"/>
      <c r="H82" s="268"/>
      <c r="I82" s="487"/>
      <c r="J82" s="487"/>
      <c r="K82" s="487"/>
    </row>
    <row r="83" spans="2:11" s="265" customFormat="1" ht="12">
      <c r="B83" s="268"/>
      <c r="C83" s="268"/>
      <c r="D83" s="266"/>
      <c r="E83" s="383"/>
      <c r="F83" s="536"/>
      <c r="G83" s="268"/>
      <c r="H83" s="268"/>
      <c r="I83" s="487"/>
      <c r="J83" s="487"/>
      <c r="K83" s="487"/>
    </row>
    <row r="84" spans="2:11" s="265" customFormat="1" ht="12">
      <c r="B84" s="268"/>
      <c r="C84" s="268"/>
      <c r="D84" s="266"/>
      <c r="E84" s="383"/>
      <c r="F84" s="536"/>
      <c r="G84" s="268"/>
      <c r="H84" s="268"/>
      <c r="I84" s="487"/>
      <c r="J84" s="487"/>
      <c r="K84" s="487"/>
    </row>
    <row r="85" spans="2:11" s="265" customFormat="1" ht="12">
      <c r="B85" s="268"/>
      <c r="C85" s="268"/>
      <c r="D85" s="266"/>
      <c r="E85" s="383"/>
      <c r="F85" s="536"/>
      <c r="G85" s="268"/>
      <c r="H85" s="268"/>
      <c r="I85" s="487"/>
      <c r="J85" s="487"/>
      <c r="K85" s="487"/>
    </row>
    <row r="86" spans="2:11" s="265" customFormat="1" ht="12">
      <c r="B86" s="268"/>
      <c r="C86" s="268"/>
      <c r="D86" s="266"/>
      <c r="E86" s="383"/>
      <c r="F86" s="536"/>
      <c r="G86" s="268"/>
      <c r="H86" s="268"/>
      <c r="I86" s="487"/>
      <c r="J86" s="487"/>
      <c r="K86" s="487"/>
    </row>
    <row r="87" spans="2:11" s="265" customFormat="1" ht="12">
      <c r="B87" s="268"/>
      <c r="C87" s="268"/>
      <c r="D87" s="266"/>
      <c r="E87" s="383"/>
      <c r="F87" s="536"/>
      <c r="G87" s="268"/>
      <c r="H87" s="268"/>
      <c r="I87" s="487"/>
      <c r="J87" s="487"/>
      <c r="K87" s="487"/>
    </row>
    <row r="88" spans="2:11" s="265" customFormat="1" ht="12">
      <c r="B88" s="268"/>
      <c r="C88" s="268"/>
      <c r="D88" s="266"/>
      <c r="E88" s="383"/>
      <c r="F88" s="536"/>
      <c r="G88" s="268"/>
      <c r="H88" s="268"/>
      <c r="I88" s="487"/>
      <c r="J88" s="487"/>
      <c r="K88" s="487"/>
    </row>
    <row r="89" spans="2:11" s="265" customFormat="1" ht="12">
      <c r="B89" s="268"/>
      <c r="C89" s="268"/>
      <c r="D89" s="266"/>
      <c r="E89" s="383"/>
      <c r="F89" s="536"/>
      <c r="G89" s="268"/>
      <c r="H89" s="268"/>
      <c r="I89" s="487"/>
      <c r="J89" s="487"/>
      <c r="K89" s="487"/>
    </row>
    <row r="90" spans="2:11" s="265" customFormat="1" ht="12">
      <c r="B90" s="268"/>
      <c r="C90" s="268"/>
      <c r="D90" s="266"/>
      <c r="E90" s="383"/>
      <c r="F90" s="536"/>
      <c r="G90" s="268"/>
      <c r="H90" s="268"/>
      <c r="I90" s="487"/>
      <c r="J90" s="487"/>
      <c r="K90" s="487"/>
    </row>
    <row r="91" spans="2:11" s="265" customFormat="1" ht="12">
      <c r="B91" s="268"/>
      <c r="C91" s="268"/>
      <c r="D91" s="266"/>
      <c r="E91" s="383"/>
      <c r="F91" s="536"/>
      <c r="G91" s="268"/>
      <c r="H91" s="268"/>
      <c r="I91" s="487"/>
      <c r="J91" s="487"/>
      <c r="K91" s="487"/>
    </row>
    <row r="92" spans="2:11" s="265" customFormat="1" ht="12">
      <c r="B92" s="268"/>
      <c r="C92" s="268"/>
      <c r="D92" s="266"/>
      <c r="E92" s="383"/>
      <c r="F92" s="536"/>
      <c r="G92" s="268"/>
      <c r="H92" s="268"/>
      <c r="I92" s="487"/>
      <c r="J92" s="487"/>
      <c r="K92" s="487"/>
    </row>
    <row r="93" spans="2:11" s="265" customFormat="1" ht="12">
      <c r="B93" s="268"/>
      <c r="C93" s="268"/>
      <c r="D93" s="266"/>
      <c r="E93" s="383"/>
      <c r="F93" s="536"/>
      <c r="G93" s="268"/>
      <c r="H93" s="268"/>
      <c r="I93" s="487"/>
      <c r="J93" s="487"/>
      <c r="K93" s="487"/>
    </row>
    <row r="94" spans="2:11" s="265" customFormat="1" ht="12">
      <c r="B94" s="268"/>
      <c r="C94" s="268"/>
      <c r="D94" s="266"/>
      <c r="E94" s="383"/>
      <c r="F94" s="536"/>
      <c r="G94" s="268"/>
      <c r="H94" s="268"/>
      <c r="I94" s="487"/>
      <c r="J94" s="487"/>
      <c r="K94" s="487"/>
    </row>
    <row r="95" spans="2:11" s="265" customFormat="1" ht="12">
      <c r="B95" s="268"/>
      <c r="C95" s="268"/>
      <c r="D95" s="266"/>
      <c r="E95" s="383"/>
      <c r="F95" s="536"/>
      <c r="G95" s="268"/>
      <c r="H95" s="268"/>
      <c r="I95" s="487"/>
      <c r="J95" s="487"/>
      <c r="K95" s="487"/>
    </row>
    <row r="96" spans="2:11" s="265" customFormat="1" ht="12">
      <c r="B96" s="268"/>
      <c r="C96" s="268"/>
      <c r="D96" s="266"/>
      <c r="E96" s="383"/>
      <c r="F96" s="536"/>
      <c r="G96" s="268"/>
      <c r="H96" s="268"/>
      <c r="I96" s="487"/>
      <c r="J96" s="487"/>
      <c r="K96" s="487"/>
    </row>
    <row r="97" spans="2:11" s="265" customFormat="1" ht="12">
      <c r="B97" s="268"/>
      <c r="C97" s="268"/>
      <c r="D97" s="266"/>
      <c r="E97" s="383"/>
      <c r="F97" s="536"/>
      <c r="G97" s="268"/>
      <c r="H97" s="268"/>
      <c r="I97" s="487"/>
      <c r="J97" s="487"/>
      <c r="K97" s="487"/>
    </row>
    <row r="98" spans="2:11" s="265" customFormat="1" ht="12">
      <c r="B98" s="268"/>
      <c r="C98" s="268"/>
      <c r="D98" s="266"/>
      <c r="E98" s="383"/>
      <c r="F98" s="536"/>
      <c r="G98" s="268"/>
      <c r="H98" s="268"/>
      <c r="I98" s="487"/>
      <c r="J98" s="487"/>
      <c r="K98" s="487"/>
    </row>
    <row r="99" spans="2:11" s="265" customFormat="1" ht="12">
      <c r="B99" s="268"/>
      <c r="C99" s="268"/>
      <c r="D99" s="266"/>
      <c r="E99" s="383"/>
      <c r="F99" s="536"/>
      <c r="G99" s="268"/>
      <c r="H99" s="268"/>
      <c r="I99" s="487"/>
      <c r="J99" s="487"/>
      <c r="K99" s="487"/>
    </row>
    <row r="100" spans="2:11" s="265" customFormat="1" ht="12">
      <c r="B100" s="268"/>
      <c r="C100" s="268"/>
      <c r="D100" s="266"/>
      <c r="E100" s="383"/>
      <c r="F100" s="536"/>
      <c r="G100" s="268"/>
      <c r="H100" s="268"/>
      <c r="I100" s="487"/>
      <c r="J100" s="487"/>
      <c r="K100" s="487"/>
    </row>
    <row r="101" spans="2:11" s="265" customFormat="1" ht="12">
      <c r="B101" s="268"/>
      <c r="C101" s="268"/>
      <c r="D101" s="266"/>
      <c r="E101" s="383"/>
      <c r="F101" s="536"/>
      <c r="G101" s="268"/>
      <c r="H101" s="268"/>
      <c r="I101" s="487"/>
      <c r="J101" s="487"/>
      <c r="K101" s="487"/>
    </row>
    <row r="102" spans="2:11" s="265" customFormat="1" ht="12">
      <c r="B102" s="268"/>
      <c r="C102" s="268"/>
      <c r="D102" s="266"/>
      <c r="E102" s="383"/>
      <c r="F102" s="536"/>
      <c r="G102" s="268"/>
      <c r="H102" s="268"/>
      <c r="I102" s="487"/>
      <c r="J102" s="487"/>
      <c r="K102" s="487"/>
    </row>
    <row r="103" spans="2:11" s="265" customFormat="1" ht="12">
      <c r="B103" s="268"/>
      <c r="C103" s="268"/>
      <c r="D103" s="266"/>
      <c r="E103" s="383"/>
      <c r="F103" s="536"/>
      <c r="G103" s="268"/>
      <c r="H103" s="268"/>
      <c r="I103" s="487"/>
      <c r="J103" s="487"/>
      <c r="K103" s="487"/>
    </row>
    <row r="104" spans="2:11" s="265" customFormat="1" ht="12">
      <c r="B104" s="268"/>
      <c r="C104" s="268"/>
      <c r="D104" s="266"/>
      <c r="E104" s="383"/>
      <c r="F104" s="536"/>
      <c r="G104" s="268"/>
      <c r="H104" s="268"/>
      <c r="I104" s="487"/>
      <c r="J104" s="487"/>
      <c r="K104" s="487"/>
    </row>
    <row r="105" spans="2:11" s="265" customFormat="1" ht="12">
      <c r="B105" s="268"/>
      <c r="C105" s="268"/>
      <c r="D105" s="266"/>
      <c r="E105" s="383"/>
      <c r="F105" s="536"/>
      <c r="G105" s="268"/>
      <c r="H105" s="268"/>
      <c r="I105" s="487"/>
      <c r="J105" s="487"/>
      <c r="K105" s="487"/>
    </row>
    <row r="106" spans="2:11" s="265" customFormat="1" ht="12">
      <c r="B106" s="268"/>
      <c r="C106" s="268"/>
      <c r="D106" s="266"/>
      <c r="E106" s="383"/>
      <c r="F106" s="536"/>
      <c r="G106" s="268"/>
      <c r="H106" s="268"/>
      <c r="I106" s="487"/>
      <c r="J106" s="487"/>
      <c r="K106" s="487"/>
    </row>
    <row r="107" spans="2:11" s="265" customFormat="1" ht="12">
      <c r="B107" s="268"/>
      <c r="C107" s="268"/>
      <c r="D107" s="266"/>
      <c r="E107" s="383"/>
      <c r="F107" s="536"/>
      <c r="G107" s="268"/>
      <c r="H107" s="268"/>
      <c r="I107" s="487"/>
      <c r="J107" s="487"/>
      <c r="K107" s="487"/>
    </row>
    <row r="108" spans="2:11" s="265" customFormat="1" ht="12">
      <c r="B108" s="268"/>
      <c r="C108" s="268"/>
      <c r="D108" s="266"/>
      <c r="E108" s="383"/>
      <c r="F108" s="536"/>
      <c r="G108" s="268"/>
      <c r="H108" s="268"/>
      <c r="I108" s="487"/>
      <c r="J108" s="487"/>
      <c r="K108" s="487"/>
    </row>
    <row r="109" spans="2:11" s="265" customFormat="1" ht="12">
      <c r="B109" s="268"/>
      <c r="C109" s="268"/>
      <c r="D109" s="266"/>
      <c r="E109" s="383"/>
      <c r="F109" s="536"/>
      <c r="G109" s="268"/>
      <c r="H109" s="268"/>
      <c r="I109" s="487"/>
      <c r="J109" s="487"/>
      <c r="K109" s="487"/>
    </row>
    <row r="110" spans="2:11" s="265" customFormat="1" ht="12">
      <c r="B110" s="268"/>
      <c r="C110" s="268"/>
      <c r="D110" s="266"/>
      <c r="E110" s="383"/>
      <c r="F110" s="536"/>
      <c r="G110" s="268"/>
      <c r="H110" s="268"/>
      <c r="I110" s="487"/>
      <c r="J110" s="487"/>
      <c r="K110" s="487"/>
    </row>
    <row r="111" spans="2:11" s="265" customFormat="1" ht="12">
      <c r="B111" s="268"/>
      <c r="C111" s="268"/>
      <c r="D111" s="266"/>
      <c r="E111" s="383"/>
      <c r="F111" s="536"/>
      <c r="G111" s="268"/>
      <c r="H111" s="268"/>
      <c r="I111" s="487"/>
      <c r="J111" s="487"/>
      <c r="K111" s="487"/>
    </row>
    <row r="112" spans="2:11" s="265" customFormat="1" ht="12">
      <c r="B112" s="268"/>
      <c r="C112" s="268"/>
      <c r="D112" s="266"/>
      <c r="E112" s="383"/>
      <c r="F112" s="536"/>
      <c r="G112" s="268"/>
      <c r="H112" s="268"/>
      <c r="I112" s="487"/>
      <c r="J112" s="487"/>
      <c r="K112" s="487"/>
    </row>
    <row r="113" spans="1:11" s="265" customFormat="1" ht="12">
      <c r="B113" s="268"/>
      <c r="C113" s="268"/>
      <c r="D113" s="266"/>
      <c r="E113" s="383"/>
      <c r="F113" s="536"/>
      <c r="G113" s="268"/>
      <c r="H113" s="268"/>
      <c r="I113" s="487"/>
      <c r="J113" s="487"/>
      <c r="K113" s="487"/>
    </row>
    <row r="114" spans="1:11" s="265" customFormat="1" ht="12">
      <c r="B114" s="268"/>
      <c r="C114" s="268"/>
      <c r="D114" s="266"/>
      <c r="E114" s="383"/>
      <c r="F114" s="536"/>
      <c r="G114" s="268"/>
      <c r="H114" s="268"/>
      <c r="I114" s="487"/>
      <c r="J114" s="487"/>
      <c r="K114" s="487"/>
    </row>
    <row r="115" spans="1:11">
      <c r="A115" s="265"/>
      <c r="B115" s="268"/>
      <c r="C115" s="268"/>
      <c r="D115" s="266"/>
      <c r="E115" s="383"/>
      <c r="F115" s="536"/>
      <c r="G115" s="268"/>
      <c r="H115" s="268"/>
      <c r="I115" s="487"/>
      <c r="J115" s="487"/>
      <c r="K115" s="487"/>
    </row>
  </sheetData>
  <sheetProtection algorithmName="SHA-512" hashValue="0nRRUphDdFhmsYp2kv/oKkqyDWFFZVZephSs8ZqfQ9TkFdYoXYXDrJey+l53zLFDZ4KWxB1P9laOu6N6diJZ3w==" saltValue="ywsptWrH9zfa5NLl4mIWtQ=="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rowBreaks count="2" manualBreakCount="2">
    <brk id="28" max="7" man="1"/>
    <brk id="61"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M90"/>
  <sheetViews>
    <sheetView view="pageBreakPreview" zoomScaleNormal="100" zoomScaleSheetLayoutView="100" workbookViewId="0">
      <selection activeCell="G17" sqref="G17"/>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11"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877</v>
      </c>
      <c r="F3" s="412"/>
      <c r="G3" s="260"/>
      <c r="H3" s="260"/>
      <c r="I3" s="413"/>
      <c r="J3" s="413"/>
      <c r="K3" s="413"/>
      <c r="M3" s="260"/>
    </row>
    <row r="4" spans="1:13" s="387" customFormat="1" ht="17.399999999999999">
      <c r="A4" s="261"/>
      <c r="B4" s="262"/>
      <c r="C4" s="262"/>
      <c r="D4" s="243" t="s">
        <v>862</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c r="D7" s="426"/>
      <c r="E7" s="427"/>
      <c r="F7" s="428"/>
      <c r="G7" s="268"/>
      <c r="H7" s="268"/>
      <c r="L7" s="642"/>
      <c r="M7" s="424"/>
    </row>
    <row r="8" spans="1:13">
      <c r="D8" s="429" t="s">
        <v>0</v>
      </c>
      <c r="E8" s="427"/>
      <c r="F8" s="428"/>
      <c r="G8" s="268"/>
      <c r="H8" s="268"/>
      <c r="L8" s="614"/>
      <c r="M8" s="424"/>
    </row>
    <row r="9" spans="1:13" ht="12.75" customHeight="1">
      <c r="B9" s="268"/>
      <c r="C9" s="268"/>
      <c r="D9" s="431"/>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124</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79.8">
      <c r="A15" s="244"/>
      <c r="B15" s="245"/>
      <c r="C15" s="466"/>
      <c r="D15" s="139" t="s">
        <v>615</v>
      </c>
      <c r="E15" s="449"/>
      <c r="F15" s="450"/>
      <c r="G15" s="451"/>
      <c r="H15" s="450"/>
      <c r="I15" s="438"/>
      <c r="J15" s="438"/>
      <c r="K15" s="438"/>
      <c r="L15" s="438"/>
      <c r="M15" s="438"/>
    </row>
    <row r="16" spans="1:13" s="265" customFormat="1" ht="12">
      <c r="A16" s="244"/>
      <c r="B16" s="245"/>
      <c r="C16" s="245"/>
      <c r="D16" s="448"/>
      <c r="E16" s="449"/>
      <c r="F16" s="450"/>
      <c r="G16" s="451"/>
      <c r="H16" s="450"/>
      <c r="I16" s="438"/>
      <c r="J16" s="438"/>
      <c r="K16" s="438"/>
      <c r="L16" s="438"/>
      <c r="M16" s="438"/>
    </row>
    <row r="17" spans="1:13" s="265" customFormat="1" ht="34.200000000000003">
      <c r="A17" s="241" t="str">
        <f>$B$13</f>
        <v>I.</v>
      </c>
      <c r="B17" s="240">
        <f>COUNT(#REF!)+1</f>
        <v>1</v>
      </c>
      <c r="C17" s="269"/>
      <c r="D17" s="678" t="s">
        <v>667</v>
      </c>
      <c r="E17" s="234" t="s">
        <v>109</v>
      </c>
      <c r="F17" s="452">
        <f>74*1.2*0.4</f>
        <v>35.520000000000003</v>
      </c>
      <c r="G17" s="538"/>
      <c r="H17" s="453">
        <f>ROUND(F17*G17,2)</f>
        <v>0</v>
      </c>
      <c r="I17" s="438"/>
      <c r="J17" s="438"/>
      <c r="K17" s="438"/>
      <c r="L17" s="438"/>
      <c r="M17" s="438"/>
    </row>
    <row r="18" spans="1:13" s="265" customFormat="1" ht="12">
      <c r="A18" s="241"/>
      <c r="B18" s="240"/>
      <c r="C18" s="269"/>
      <c r="D18" s="678"/>
      <c r="E18" s="234"/>
      <c r="F18" s="452"/>
      <c r="G18" s="470"/>
      <c r="H18" s="470"/>
      <c r="I18" s="438"/>
      <c r="J18" s="438"/>
      <c r="K18" s="438"/>
      <c r="L18" s="438"/>
      <c r="M18" s="438"/>
    </row>
    <row r="19" spans="1:13" s="265" customFormat="1" ht="61.2" customHeight="1">
      <c r="A19" s="241" t="str">
        <f>$B$13</f>
        <v>I.</v>
      </c>
      <c r="B19" s="240">
        <f>COUNT($A$15:B17)+1</f>
        <v>2</v>
      </c>
      <c r="C19" s="266"/>
      <c r="D19" s="678" t="s">
        <v>617</v>
      </c>
      <c r="E19" s="234" t="s">
        <v>109</v>
      </c>
      <c r="F19" s="452">
        <f>(F17*0.9)*0.2</f>
        <v>6.39</v>
      </c>
      <c r="G19" s="538"/>
      <c r="H19" s="453">
        <f>ROUND(F19*G19,2)</f>
        <v>0</v>
      </c>
      <c r="I19" s="438"/>
      <c r="J19" s="438"/>
      <c r="K19" s="438"/>
      <c r="L19" s="438"/>
      <c r="M19" s="438"/>
    </row>
    <row r="20" spans="1:13" s="265" customFormat="1" ht="12">
      <c r="A20" s="241"/>
      <c r="B20" s="240"/>
      <c r="C20" s="269"/>
      <c r="D20" s="678"/>
      <c r="E20" s="234"/>
      <c r="F20" s="452"/>
      <c r="G20" s="470"/>
      <c r="H20" s="470"/>
      <c r="I20" s="438"/>
      <c r="J20" s="438"/>
      <c r="K20" s="438"/>
      <c r="L20" s="438"/>
      <c r="M20" s="438"/>
    </row>
    <row r="21" spans="1:13" s="265" customFormat="1" ht="57">
      <c r="A21" s="241" t="str">
        <f>$B$13</f>
        <v>I.</v>
      </c>
      <c r="B21" s="240">
        <f>COUNT($A$15:B19)+1</f>
        <v>3</v>
      </c>
      <c r="C21" s="266"/>
      <c r="D21" s="678" t="s">
        <v>618</v>
      </c>
      <c r="E21" s="234" t="s">
        <v>109</v>
      </c>
      <c r="F21" s="452">
        <f>+(F17*0.1)*0.2</f>
        <v>0.71</v>
      </c>
      <c r="G21" s="538"/>
      <c r="H21" s="453">
        <f>ROUND(F21*G21,2)</f>
        <v>0</v>
      </c>
      <c r="I21" s="438"/>
      <c r="J21" s="438"/>
      <c r="K21" s="438"/>
      <c r="L21" s="438"/>
      <c r="M21" s="438"/>
    </row>
    <row r="22" spans="1:13" s="265" customFormat="1" ht="12">
      <c r="A22" s="241"/>
      <c r="B22" s="240"/>
      <c r="C22" s="269"/>
      <c r="D22" s="678"/>
      <c r="E22" s="234"/>
      <c r="F22" s="452"/>
      <c r="G22" s="470"/>
      <c r="H22" s="470"/>
      <c r="I22" s="438"/>
      <c r="J22" s="438"/>
      <c r="K22" s="438"/>
      <c r="L22" s="438"/>
      <c r="M22" s="438"/>
    </row>
    <row r="23" spans="1:13" s="265" customFormat="1" ht="51" customHeight="1">
      <c r="A23" s="241" t="str">
        <f>$B$13</f>
        <v>I.</v>
      </c>
      <c r="B23" s="240">
        <f>COUNT($A$15:B21)+1</f>
        <v>4</v>
      </c>
      <c r="C23" s="266"/>
      <c r="D23" s="678" t="s">
        <v>668</v>
      </c>
      <c r="E23" s="234" t="s">
        <v>11</v>
      </c>
      <c r="F23" s="452">
        <v>90</v>
      </c>
      <c r="G23" s="538"/>
      <c r="H23" s="453">
        <f>ROUND(F23*G23,2)</f>
        <v>0</v>
      </c>
      <c r="I23" s="438"/>
      <c r="J23" s="438"/>
      <c r="K23" s="438"/>
      <c r="L23" s="438"/>
      <c r="M23" s="438"/>
    </row>
    <row r="24" spans="1:13" s="265" customFormat="1" ht="12">
      <c r="A24" s="241"/>
      <c r="B24" s="240"/>
      <c r="C24" s="269"/>
      <c r="D24" s="678"/>
      <c r="E24" s="234"/>
      <c r="F24" s="452"/>
      <c r="G24" s="470"/>
      <c r="H24" s="470"/>
      <c r="I24" s="438"/>
      <c r="J24" s="438"/>
      <c r="K24" s="438"/>
      <c r="L24" s="438"/>
      <c r="M24" s="438"/>
    </row>
    <row r="25" spans="1:13" s="265" customFormat="1" ht="22.8">
      <c r="A25" s="241" t="str">
        <f>$B$13</f>
        <v>I.</v>
      </c>
      <c r="B25" s="240">
        <f>COUNT($A$15:B23)+1</f>
        <v>5</v>
      </c>
      <c r="C25" s="266"/>
      <c r="D25" s="678" t="s">
        <v>152</v>
      </c>
      <c r="E25" s="234" t="s">
        <v>11</v>
      </c>
      <c r="F25" s="452">
        <v>90</v>
      </c>
      <c r="G25" s="538"/>
      <c r="H25" s="453">
        <f>ROUND(F25*G25,2)</f>
        <v>0</v>
      </c>
      <c r="I25" s="438"/>
      <c r="J25" s="438"/>
      <c r="K25" s="438"/>
      <c r="L25" s="438"/>
      <c r="M25" s="438"/>
    </row>
    <row r="26" spans="1:13" s="265" customFormat="1" ht="12">
      <c r="A26" s="241"/>
      <c r="B26" s="240"/>
      <c r="C26" s="269"/>
      <c r="D26" s="676"/>
      <c r="E26" s="674"/>
      <c r="F26" s="675"/>
      <c r="G26" s="470"/>
      <c r="H26" s="470"/>
      <c r="I26" s="438"/>
      <c r="J26" s="438"/>
      <c r="K26" s="438"/>
      <c r="L26" s="438"/>
      <c r="M26" s="438"/>
    </row>
    <row r="27" spans="1:13" s="265" customFormat="1" ht="68.400000000000006">
      <c r="A27" s="241" t="str">
        <f>$B$13</f>
        <v>I.</v>
      </c>
      <c r="B27" s="240">
        <f>COUNT($A$15:B25)+1</f>
        <v>6</v>
      </c>
      <c r="C27" s="266"/>
      <c r="D27" s="678" t="s">
        <v>620</v>
      </c>
      <c r="E27" s="234" t="s">
        <v>127</v>
      </c>
      <c r="F27" s="452">
        <v>2</v>
      </c>
      <c r="G27" s="538"/>
      <c r="H27" s="453">
        <f>ROUND(F27*G27,2)</f>
        <v>0</v>
      </c>
      <c r="I27" s="438"/>
      <c r="J27" s="438"/>
      <c r="K27" s="438"/>
      <c r="L27" s="438"/>
      <c r="M27" s="438"/>
    </row>
    <row r="28" spans="1:13" s="265" customFormat="1" ht="12">
      <c r="A28" s="246"/>
      <c r="B28" s="247"/>
      <c r="C28" s="247"/>
      <c r="D28" s="454"/>
      <c r="E28" s="234"/>
      <c r="F28" s="452"/>
      <c r="G28" s="453"/>
      <c r="H28" s="453"/>
      <c r="I28" s="438"/>
      <c r="J28" s="438"/>
      <c r="K28" s="438"/>
      <c r="L28" s="438"/>
      <c r="M28" s="438"/>
    </row>
    <row r="29" spans="1:13" s="265" customFormat="1" ht="13.8" thickBot="1">
      <c r="A29" s="248"/>
      <c r="B29" s="249"/>
      <c r="C29" s="249"/>
      <c r="D29" s="455" t="str">
        <f>CONCATENATE(B13," ",D13," - SKUPAJ:")</f>
        <v>I. GRADBENA DELA - SKUPAJ:</v>
      </c>
      <c r="E29" s="455"/>
      <c r="F29" s="456"/>
      <c r="G29" s="457"/>
      <c r="H29" s="458">
        <f>SUM(H17:H27)</f>
        <v>0</v>
      </c>
      <c r="I29" s="438"/>
      <c r="J29" s="438"/>
      <c r="K29" s="438"/>
      <c r="L29" s="438"/>
      <c r="M29" s="438"/>
    </row>
    <row r="30" spans="1:13" s="265" customFormat="1">
      <c r="A30" s="250"/>
      <c r="B30" s="251"/>
      <c r="C30" s="251"/>
      <c r="D30" s="459"/>
      <c r="E30" s="459"/>
      <c r="F30" s="460"/>
      <c r="G30" s="461"/>
      <c r="H30" s="462"/>
      <c r="I30" s="438"/>
      <c r="J30" s="438"/>
      <c r="K30" s="438"/>
      <c r="L30" s="438"/>
      <c r="M30" s="438"/>
    </row>
    <row r="31" spans="1:13" s="265" customFormat="1" ht="16.2" thickBot="1">
      <c r="A31" s="252"/>
      <c r="B31" s="253" t="s">
        <v>104</v>
      </c>
      <c r="C31" s="253"/>
      <c r="D31" s="443" t="s">
        <v>138</v>
      </c>
      <c r="E31" s="463"/>
      <c r="F31" s="464"/>
      <c r="G31" s="446"/>
      <c r="H31" s="447"/>
      <c r="I31" s="438"/>
      <c r="J31" s="438"/>
      <c r="K31" s="438"/>
      <c r="L31" s="438"/>
      <c r="M31" s="438"/>
    </row>
    <row r="32" spans="1:13" s="265" customFormat="1">
      <c r="A32" s="254"/>
      <c r="B32" s="255"/>
      <c r="C32" s="255"/>
      <c r="D32" s="440"/>
      <c r="E32" s="461"/>
      <c r="F32" s="462"/>
      <c r="G32" s="267"/>
      <c r="H32" s="465"/>
      <c r="I32" s="438"/>
      <c r="J32" s="438"/>
      <c r="K32" s="438"/>
      <c r="L32" s="438"/>
      <c r="M32" s="438"/>
    </row>
    <row r="33" spans="1:13" s="432" customFormat="1" ht="22.8">
      <c r="A33" s="241" t="str">
        <f>$B$31</f>
        <v>II.</v>
      </c>
      <c r="B33" s="240">
        <f>COUNT(#REF!)+1</f>
        <v>1</v>
      </c>
      <c r="C33" s="191"/>
      <c r="D33" s="677" t="s">
        <v>621</v>
      </c>
      <c r="E33" s="674" t="s">
        <v>127</v>
      </c>
      <c r="F33" s="675">
        <v>1</v>
      </c>
      <c r="G33" s="538"/>
      <c r="H33" s="453">
        <f>ROUND(F33*G33,2)</f>
        <v>0</v>
      </c>
      <c r="I33" s="402"/>
      <c r="J33" s="402"/>
      <c r="K33" s="402"/>
      <c r="L33" s="471"/>
    </row>
    <row r="34" spans="1:13" s="265" customFormat="1">
      <c r="A34" s="242"/>
      <c r="B34" s="191"/>
      <c r="C34" s="191"/>
      <c r="D34" s="677"/>
      <c r="E34" s="674"/>
      <c r="F34" s="675"/>
      <c r="G34" s="470"/>
      <c r="H34" s="470"/>
      <c r="I34" s="402"/>
      <c r="J34" s="402"/>
      <c r="K34" s="402"/>
      <c r="L34" s="473"/>
      <c r="M34" s="438"/>
    </row>
    <row r="35" spans="1:13" s="478" customFormat="1">
      <c r="A35" s="242"/>
      <c r="B35" s="191"/>
      <c r="C35" s="191"/>
      <c r="D35" s="139"/>
      <c r="E35" s="469"/>
      <c r="F35" s="450"/>
      <c r="G35" s="470"/>
      <c r="H35" s="470"/>
      <c r="I35" s="477"/>
      <c r="J35" s="477"/>
      <c r="K35" s="477"/>
    </row>
    <row r="36" spans="1:13" s="480" customFormat="1" ht="13.8" thickBot="1">
      <c r="A36" s="248"/>
      <c r="B36" s="249"/>
      <c r="C36" s="249"/>
      <c r="D36" s="455" t="str">
        <f>CONCATENATE(B31," ",D31," - SKUPAJ:")</f>
        <v>II. OSTALO - SKUPAJ:</v>
      </c>
      <c r="E36" s="455"/>
      <c r="F36" s="456"/>
      <c r="G36" s="457"/>
      <c r="H36" s="458">
        <f>SUM(H33:H33)</f>
        <v>0</v>
      </c>
      <c r="I36" s="479"/>
      <c r="J36" s="479"/>
      <c r="K36" s="479"/>
    </row>
    <row r="37" spans="1:13" s="265" customFormat="1">
      <c r="A37" s="481"/>
      <c r="B37" s="482"/>
      <c r="C37" s="482"/>
      <c r="D37" s="483"/>
      <c r="E37" s="484"/>
      <c r="F37" s="485"/>
      <c r="G37" s="482"/>
      <c r="H37" s="486"/>
      <c r="I37" s="487"/>
      <c r="J37" s="487"/>
      <c r="K37" s="487"/>
    </row>
    <row r="38" spans="1:13" s="265" customFormat="1" ht="18" thickBot="1">
      <c r="A38" s="488" t="s">
        <v>106</v>
      </c>
      <c r="B38" s="489"/>
      <c r="C38" s="489"/>
      <c r="D38" s="490"/>
      <c r="E38" s="491"/>
      <c r="F38" s="492"/>
      <c r="G38" s="493"/>
      <c r="H38" s="493"/>
      <c r="I38" s="487"/>
      <c r="J38" s="487"/>
      <c r="K38" s="487"/>
    </row>
    <row r="39" spans="1:13" s="265" customFormat="1">
      <c r="A39" s="494"/>
      <c r="B39" s="495"/>
      <c r="C39" s="495"/>
      <c r="D39" s="496"/>
      <c r="E39" s="497"/>
      <c r="F39" s="498"/>
      <c r="G39" s="495"/>
      <c r="H39" s="495"/>
      <c r="I39" s="487"/>
      <c r="J39" s="487"/>
      <c r="K39" s="487"/>
    </row>
    <row r="40" spans="1:13" s="265" customFormat="1" ht="11.4">
      <c r="A40" s="429" t="s">
        <v>1</v>
      </c>
      <c r="B40" s="499"/>
      <c r="C40" s="499"/>
      <c r="D40" s="500"/>
      <c r="E40" s="501"/>
      <c r="F40" s="451"/>
      <c r="G40" s="499"/>
      <c r="H40" s="499"/>
      <c r="I40" s="487"/>
      <c r="J40" s="487"/>
      <c r="K40" s="487"/>
    </row>
    <row r="41" spans="1:13" s="265" customFormat="1">
      <c r="A41" s="502"/>
      <c r="B41" s="503"/>
      <c r="C41" s="503"/>
      <c r="D41" s="504"/>
      <c r="E41" s="505"/>
      <c r="F41" s="506"/>
      <c r="G41" s="507"/>
      <c r="H41" s="437" t="s">
        <v>41</v>
      </c>
      <c r="I41" s="487"/>
      <c r="J41" s="487"/>
      <c r="K41" s="487"/>
    </row>
    <row r="42" spans="1:13" s="265" customFormat="1">
      <c r="A42" s="508"/>
      <c r="B42" s="509"/>
      <c r="C42" s="509"/>
      <c r="D42" s="510"/>
      <c r="E42" s="476"/>
      <c r="F42" s="511"/>
      <c r="G42" s="512"/>
      <c r="H42" s="512"/>
      <c r="I42" s="487"/>
      <c r="J42" s="487"/>
      <c r="K42" s="487"/>
    </row>
    <row r="43" spans="1:13" s="265" customFormat="1">
      <c r="A43" s="513"/>
      <c r="B43" s="514" t="str">
        <f>B13</f>
        <v>I.</v>
      </c>
      <c r="C43" s="514"/>
      <c r="D43" s="515" t="str">
        <f>+D13</f>
        <v>GRADBENA DELA</v>
      </c>
      <c r="E43" s="516"/>
      <c r="F43" s="517"/>
      <c r="G43" s="516"/>
      <c r="H43" s="518">
        <f>+H29</f>
        <v>0</v>
      </c>
      <c r="I43" s="487"/>
      <c r="J43" s="487"/>
      <c r="K43" s="487"/>
    </row>
    <row r="44" spans="1:13" s="265" customFormat="1">
      <c r="A44" s="481"/>
      <c r="B44" s="482"/>
      <c r="C44" s="482"/>
      <c r="D44" s="483"/>
      <c r="E44" s="484"/>
      <c r="F44" s="485"/>
      <c r="G44" s="482"/>
      <c r="H44" s="486"/>
      <c r="I44" s="487"/>
      <c r="J44" s="487"/>
      <c r="K44" s="487"/>
    </row>
    <row r="45" spans="1:13" s="265" customFormat="1">
      <c r="A45" s="513"/>
      <c r="B45" s="514" t="str">
        <f>B31</f>
        <v>II.</v>
      </c>
      <c r="C45" s="514"/>
      <c r="D45" s="515" t="str">
        <f>+D31</f>
        <v>OSTALO</v>
      </c>
      <c r="E45" s="516"/>
      <c r="F45" s="517"/>
      <c r="G45" s="516"/>
      <c r="H45" s="518">
        <f>+H36</f>
        <v>0</v>
      </c>
      <c r="I45" s="487"/>
      <c r="J45" s="487"/>
      <c r="K45" s="487"/>
    </row>
    <row r="46" spans="1:13" s="265" customFormat="1" ht="13.8" thickBot="1">
      <c r="A46" s="519"/>
      <c r="B46" s="520"/>
      <c r="C46" s="520"/>
      <c r="D46" s="520"/>
      <c r="E46" s="521"/>
      <c r="F46" s="522"/>
      <c r="G46" s="521"/>
      <c r="H46" s="523"/>
      <c r="I46" s="487"/>
      <c r="J46" s="487"/>
      <c r="K46" s="487"/>
    </row>
    <row r="47" spans="1:13" s="265" customFormat="1" ht="13.8" thickTop="1">
      <c r="A47" s="524"/>
      <c r="B47" s="525"/>
      <c r="C47" s="525"/>
      <c r="D47" s="526"/>
      <c r="E47" s="527"/>
      <c r="F47" s="528"/>
      <c r="G47" s="529"/>
      <c r="H47" s="530"/>
      <c r="I47" s="487"/>
      <c r="J47" s="487"/>
      <c r="K47" s="487"/>
    </row>
    <row r="48" spans="1:13" s="265" customFormat="1">
      <c r="A48" s="524"/>
      <c r="B48" s="525"/>
      <c r="C48" s="525"/>
      <c r="D48" s="526"/>
      <c r="E48" s="527"/>
      <c r="F48" s="528"/>
      <c r="G48" s="529"/>
      <c r="H48" s="530"/>
      <c r="I48" s="487"/>
      <c r="J48" s="487"/>
      <c r="K48" s="487"/>
    </row>
    <row r="49" spans="1:11" s="265" customFormat="1">
      <c r="A49" s="531"/>
      <c r="B49" s="532"/>
      <c r="C49" s="532"/>
      <c r="D49" s="533" t="str">
        <f>CONCATENATE(A4," ",D4," - SKUPAJ:")</f>
        <v xml:space="preserve"> PODODSEK 1.2 - SKUPAJ:</v>
      </c>
      <c r="E49" s="534"/>
      <c r="F49" s="535"/>
      <c r="G49" s="484"/>
      <c r="H49" s="518">
        <f>SUM(H43:H45)</f>
        <v>0</v>
      </c>
      <c r="I49" s="487"/>
      <c r="J49" s="487"/>
      <c r="K49" s="487"/>
    </row>
    <row r="50" spans="1:11" s="265" customFormat="1" ht="12">
      <c r="B50" s="268"/>
      <c r="C50" s="268"/>
      <c r="D50" s="266"/>
      <c r="E50" s="383"/>
      <c r="F50" s="536"/>
      <c r="G50" s="268"/>
      <c r="H50" s="268"/>
      <c r="I50" s="487"/>
      <c r="J50" s="487"/>
      <c r="K50" s="487"/>
    </row>
    <row r="51" spans="1:11" s="265" customFormat="1" ht="12">
      <c r="B51" s="268"/>
      <c r="C51" s="268"/>
      <c r="D51" s="266"/>
      <c r="E51" s="383"/>
      <c r="F51" s="536"/>
      <c r="G51" s="268"/>
      <c r="H51" s="268"/>
      <c r="I51" s="487"/>
      <c r="J51" s="487"/>
      <c r="K51" s="487"/>
    </row>
    <row r="52" spans="1:11" s="265" customFormat="1" ht="12">
      <c r="B52" s="268"/>
      <c r="C52" s="268"/>
      <c r="D52" s="266"/>
      <c r="E52" s="383"/>
      <c r="F52" s="536"/>
      <c r="G52" s="268"/>
      <c r="H52" s="268"/>
      <c r="I52" s="487"/>
      <c r="J52" s="487"/>
      <c r="K52" s="487"/>
    </row>
    <row r="53" spans="1:11" s="265" customFormat="1" ht="12">
      <c r="B53" s="268"/>
      <c r="C53" s="268"/>
      <c r="D53" s="266"/>
      <c r="E53" s="383"/>
      <c r="F53" s="536"/>
      <c r="G53" s="268"/>
      <c r="H53" s="268"/>
      <c r="I53" s="487"/>
      <c r="J53" s="487"/>
      <c r="K53" s="487"/>
    </row>
    <row r="54" spans="1:11" s="265" customFormat="1" ht="12">
      <c r="B54" s="268"/>
      <c r="C54" s="268"/>
      <c r="D54" s="266"/>
      <c r="E54" s="383"/>
      <c r="F54" s="536"/>
      <c r="G54" s="268"/>
      <c r="H54" s="268"/>
      <c r="I54" s="487"/>
      <c r="J54" s="487"/>
      <c r="K54" s="487"/>
    </row>
    <row r="55" spans="1:11" s="265" customFormat="1" ht="12">
      <c r="B55" s="268"/>
      <c r="C55" s="268"/>
      <c r="D55" s="266"/>
      <c r="E55" s="383"/>
      <c r="F55" s="536"/>
      <c r="G55" s="268"/>
      <c r="H55" s="268"/>
      <c r="I55" s="487"/>
      <c r="J55" s="487"/>
      <c r="K55" s="487"/>
    </row>
    <row r="56" spans="1:11" s="265" customFormat="1" ht="12">
      <c r="B56" s="268"/>
      <c r="C56" s="268"/>
      <c r="D56" s="266"/>
      <c r="E56" s="383"/>
      <c r="F56" s="536"/>
      <c r="G56" s="268"/>
      <c r="H56" s="268"/>
      <c r="I56" s="487"/>
      <c r="J56" s="487"/>
      <c r="K56" s="487"/>
    </row>
    <row r="57" spans="1:11" s="265" customFormat="1" ht="12">
      <c r="B57" s="268"/>
      <c r="C57" s="268"/>
      <c r="D57" s="266"/>
      <c r="E57" s="383"/>
      <c r="F57" s="536"/>
      <c r="G57" s="268"/>
      <c r="H57" s="268"/>
      <c r="I57" s="487"/>
      <c r="J57" s="487"/>
      <c r="K57" s="487"/>
    </row>
    <row r="58" spans="1:11" s="265" customFormat="1" ht="12">
      <c r="B58" s="268"/>
      <c r="C58" s="268"/>
      <c r="D58" s="266"/>
      <c r="E58" s="383"/>
      <c r="F58" s="536"/>
      <c r="G58" s="268"/>
      <c r="H58" s="268"/>
      <c r="I58" s="487"/>
      <c r="J58" s="487"/>
      <c r="K58" s="487"/>
    </row>
    <row r="59" spans="1:11" s="265" customFormat="1" ht="12">
      <c r="B59" s="268"/>
      <c r="C59" s="268"/>
      <c r="D59" s="266"/>
      <c r="E59" s="383"/>
      <c r="F59" s="536"/>
      <c r="G59" s="268"/>
      <c r="H59" s="268"/>
      <c r="I59" s="487"/>
      <c r="J59" s="487"/>
      <c r="K59" s="487"/>
    </row>
    <row r="60" spans="1:11" s="265" customFormat="1" ht="12">
      <c r="B60" s="268"/>
      <c r="C60" s="268"/>
      <c r="D60" s="266"/>
      <c r="E60" s="383"/>
      <c r="F60" s="536"/>
      <c r="G60" s="268"/>
      <c r="H60" s="268"/>
      <c r="I60" s="487"/>
      <c r="J60" s="487"/>
      <c r="K60" s="487"/>
    </row>
    <row r="61" spans="1:11" s="265" customFormat="1" ht="12">
      <c r="B61" s="268"/>
      <c r="C61" s="268"/>
      <c r="D61" s="266"/>
      <c r="E61" s="383"/>
      <c r="F61" s="536"/>
      <c r="G61" s="268"/>
      <c r="H61" s="268"/>
      <c r="I61" s="487"/>
      <c r="J61" s="487"/>
      <c r="K61" s="487"/>
    </row>
    <row r="62" spans="1:11" s="265" customFormat="1" ht="12">
      <c r="B62" s="268"/>
      <c r="C62" s="268"/>
      <c r="D62" s="266"/>
      <c r="E62" s="383"/>
      <c r="F62" s="536"/>
      <c r="G62" s="268"/>
      <c r="H62" s="268"/>
      <c r="I62" s="487"/>
      <c r="J62" s="487"/>
      <c r="K62" s="487"/>
    </row>
    <row r="63" spans="1:11" s="265" customFormat="1" ht="12">
      <c r="B63" s="268"/>
      <c r="C63" s="268"/>
      <c r="D63" s="266"/>
      <c r="E63" s="383"/>
      <c r="F63" s="536"/>
      <c r="G63" s="268"/>
      <c r="H63" s="268"/>
      <c r="I63" s="487"/>
      <c r="J63" s="487"/>
      <c r="K63" s="487"/>
    </row>
    <row r="64" spans="1:11" s="265" customFormat="1" ht="12">
      <c r="B64" s="268"/>
      <c r="C64" s="268"/>
      <c r="D64" s="266"/>
      <c r="E64" s="383"/>
      <c r="F64" s="536"/>
      <c r="G64" s="268"/>
      <c r="H64" s="268"/>
      <c r="I64" s="487"/>
      <c r="J64" s="487"/>
      <c r="K64" s="487"/>
    </row>
    <row r="65" spans="2:11" s="265" customFormat="1" ht="12">
      <c r="B65" s="268"/>
      <c r="C65" s="268"/>
      <c r="D65" s="266"/>
      <c r="E65" s="383"/>
      <c r="F65" s="536"/>
      <c r="G65" s="268"/>
      <c r="H65" s="268"/>
      <c r="I65" s="487"/>
      <c r="J65" s="487"/>
      <c r="K65" s="487"/>
    </row>
    <row r="66" spans="2:11" s="265" customFormat="1" ht="12">
      <c r="B66" s="268"/>
      <c r="C66" s="268"/>
      <c r="D66" s="266"/>
      <c r="E66" s="383"/>
      <c r="F66" s="536"/>
      <c r="G66" s="268"/>
      <c r="H66" s="268"/>
      <c r="I66" s="487"/>
      <c r="J66" s="487"/>
      <c r="K66" s="487"/>
    </row>
    <row r="67" spans="2:11" s="265" customFormat="1" ht="12">
      <c r="B67" s="268"/>
      <c r="C67" s="268"/>
      <c r="D67" s="266"/>
      <c r="E67" s="383"/>
      <c r="F67" s="536"/>
      <c r="G67" s="268"/>
      <c r="H67" s="268"/>
      <c r="I67" s="487"/>
      <c r="J67" s="487"/>
      <c r="K67" s="487"/>
    </row>
    <row r="68" spans="2:11" s="265" customFormat="1" ht="12">
      <c r="B68" s="268"/>
      <c r="C68" s="268"/>
      <c r="D68" s="266"/>
      <c r="E68" s="383"/>
      <c r="F68" s="536"/>
      <c r="G68" s="268"/>
      <c r="H68" s="268"/>
      <c r="I68" s="487"/>
      <c r="J68" s="487"/>
      <c r="K68" s="487"/>
    </row>
    <row r="69" spans="2:11" s="265" customFormat="1" ht="12">
      <c r="B69" s="268"/>
      <c r="C69" s="268"/>
      <c r="D69" s="266"/>
      <c r="E69" s="383"/>
      <c r="F69" s="536"/>
      <c r="G69" s="268"/>
      <c r="H69" s="268"/>
      <c r="I69" s="487"/>
      <c r="J69" s="487"/>
      <c r="K69" s="487"/>
    </row>
    <row r="70" spans="2:11" s="265" customFormat="1" ht="12">
      <c r="B70" s="268"/>
      <c r="C70" s="268"/>
      <c r="D70" s="266"/>
      <c r="E70" s="383"/>
      <c r="F70" s="536"/>
      <c r="G70" s="268"/>
      <c r="H70" s="268"/>
      <c r="I70" s="487"/>
      <c r="J70" s="487"/>
      <c r="K70" s="487"/>
    </row>
    <row r="71" spans="2:11" s="265" customFormat="1" ht="12">
      <c r="B71" s="268"/>
      <c r="C71" s="268"/>
      <c r="D71" s="266"/>
      <c r="E71" s="383"/>
      <c r="F71" s="536"/>
      <c r="G71" s="268"/>
      <c r="H71" s="268"/>
      <c r="I71" s="487"/>
      <c r="J71" s="487"/>
      <c r="K71" s="487"/>
    </row>
    <row r="72" spans="2:11" s="265" customFormat="1" ht="12">
      <c r="B72" s="268"/>
      <c r="C72" s="268"/>
      <c r="D72" s="266"/>
      <c r="E72" s="383"/>
      <c r="F72" s="536"/>
      <c r="G72" s="268"/>
      <c r="H72" s="268"/>
      <c r="I72" s="487"/>
      <c r="J72" s="487"/>
      <c r="K72" s="487"/>
    </row>
    <row r="73" spans="2:11" s="265" customFormat="1" ht="12">
      <c r="B73" s="268"/>
      <c r="C73" s="268"/>
      <c r="D73" s="266"/>
      <c r="E73" s="383"/>
      <c r="F73" s="536"/>
      <c r="G73" s="268"/>
      <c r="H73" s="268"/>
      <c r="I73" s="487"/>
      <c r="J73" s="487"/>
      <c r="K73" s="487"/>
    </row>
    <row r="74" spans="2:11" s="265" customFormat="1" ht="12">
      <c r="B74" s="268"/>
      <c r="C74" s="268"/>
      <c r="D74" s="266"/>
      <c r="E74" s="383"/>
      <c r="F74" s="536"/>
      <c r="G74" s="268"/>
      <c r="H74" s="268"/>
      <c r="I74" s="487"/>
      <c r="J74" s="487"/>
      <c r="K74" s="487"/>
    </row>
    <row r="75" spans="2:11" s="265" customFormat="1" ht="12">
      <c r="B75" s="268"/>
      <c r="C75" s="268"/>
      <c r="D75" s="266"/>
      <c r="E75" s="383"/>
      <c r="F75" s="536"/>
      <c r="G75" s="268"/>
      <c r="H75" s="268"/>
      <c r="I75" s="487"/>
      <c r="J75" s="487"/>
      <c r="K75" s="487"/>
    </row>
    <row r="76" spans="2:11" s="265" customFormat="1" ht="12">
      <c r="B76" s="268"/>
      <c r="C76" s="268"/>
      <c r="D76" s="266"/>
      <c r="E76" s="383"/>
      <c r="F76" s="536"/>
      <c r="G76" s="268"/>
      <c r="H76" s="268"/>
      <c r="I76" s="487"/>
      <c r="J76" s="487"/>
      <c r="K76" s="487"/>
    </row>
    <row r="77" spans="2:11" s="265" customFormat="1" ht="12">
      <c r="B77" s="268"/>
      <c r="C77" s="268"/>
      <c r="D77" s="266"/>
      <c r="E77" s="383"/>
      <c r="F77" s="536"/>
      <c r="G77" s="268"/>
      <c r="H77" s="268"/>
      <c r="I77" s="487"/>
      <c r="J77" s="487"/>
      <c r="K77" s="487"/>
    </row>
    <row r="78" spans="2:11" s="265" customFormat="1" ht="12">
      <c r="B78" s="268"/>
      <c r="C78" s="268"/>
      <c r="D78" s="266"/>
      <c r="E78" s="383"/>
      <c r="F78" s="536"/>
      <c r="G78" s="268"/>
      <c r="H78" s="268"/>
      <c r="I78" s="487"/>
      <c r="J78" s="487"/>
      <c r="K78" s="487"/>
    </row>
    <row r="79" spans="2:11" s="265" customFormat="1" ht="12">
      <c r="B79" s="268"/>
      <c r="C79" s="268"/>
      <c r="D79" s="266"/>
      <c r="E79" s="383"/>
      <c r="F79" s="536"/>
      <c r="G79" s="268"/>
      <c r="H79" s="268"/>
      <c r="I79" s="487"/>
      <c r="J79" s="487"/>
      <c r="K79" s="487"/>
    </row>
    <row r="80" spans="2:11" s="265" customFormat="1" ht="12">
      <c r="B80" s="268"/>
      <c r="C80" s="268"/>
      <c r="D80" s="266"/>
      <c r="E80" s="383"/>
      <c r="F80" s="536"/>
      <c r="G80" s="268"/>
      <c r="H80" s="268"/>
      <c r="I80" s="487"/>
      <c r="J80" s="487"/>
      <c r="K80" s="487"/>
    </row>
    <row r="81" spans="1:11" s="265" customFormat="1" ht="12">
      <c r="B81" s="268"/>
      <c r="C81" s="268"/>
      <c r="D81" s="266"/>
      <c r="E81" s="383"/>
      <c r="F81" s="536"/>
      <c r="G81" s="268"/>
      <c r="H81" s="268"/>
      <c r="I81" s="487"/>
      <c r="J81" s="487"/>
      <c r="K81" s="487"/>
    </row>
    <row r="82" spans="1:11" s="265" customFormat="1" ht="12">
      <c r="B82" s="268"/>
      <c r="C82" s="268"/>
      <c r="D82" s="266"/>
      <c r="E82" s="383"/>
      <c r="F82" s="536"/>
      <c r="G82" s="268"/>
      <c r="H82" s="268"/>
      <c r="I82" s="487"/>
      <c r="J82" s="487"/>
      <c r="K82" s="487"/>
    </row>
    <row r="83" spans="1:11" s="265" customFormat="1" ht="12">
      <c r="B83" s="268"/>
      <c r="C83" s="268"/>
      <c r="D83" s="266"/>
      <c r="E83" s="383"/>
      <c r="F83" s="536"/>
      <c r="G83" s="268"/>
      <c r="H83" s="268"/>
      <c r="I83" s="487"/>
      <c r="J83" s="487"/>
      <c r="K83" s="487"/>
    </row>
    <row r="84" spans="1:11" s="265" customFormat="1" ht="12">
      <c r="B84" s="268"/>
      <c r="C84" s="268"/>
      <c r="D84" s="266"/>
      <c r="E84" s="383"/>
      <c r="F84" s="536"/>
      <c r="G84" s="268"/>
      <c r="H84" s="268"/>
      <c r="I84" s="487"/>
      <c r="J84" s="487"/>
      <c r="K84" s="487"/>
    </row>
    <row r="85" spans="1:11" s="265" customFormat="1" ht="12">
      <c r="B85" s="268"/>
      <c r="C85" s="268"/>
      <c r="D85" s="266"/>
      <c r="E85" s="383"/>
      <c r="F85" s="536"/>
      <c r="G85" s="268"/>
      <c r="H85" s="268"/>
      <c r="I85" s="487"/>
      <c r="J85" s="487"/>
      <c r="K85" s="487"/>
    </row>
    <row r="86" spans="1:11" s="265" customFormat="1" ht="12">
      <c r="B86" s="268"/>
      <c r="C86" s="268"/>
      <c r="D86" s="266"/>
      <c r="E86" s="383"/>
      <c r="F86" s="536"/>
      <c r="G86" s="268"/>
      <c r="H86" s="268"/>
      <c r="I86" s="487"/>
      <c r="J86" s="487"/>
      <c r="K86" s="487"/>
    </row>
    <row r="87" spans="1:11" s="265" customFormat="1" ht="12">
      <c r="B87" s="268"/>
      <c r="C87" s="268"/>
      <c r="D87" s="266"/>
      <c r="E87" s="383"/>
      <c r="F87" s="536"/>
      <c r="G87" s="268"/>
      <c r="H87" s="268"/>
      <c r="I87" s="487"/>
      <c r="J87" s="487"/>
      <c r="K87" s="487"/>
    </row>
    <row r="88" spans="1:11" s="265" customFormat="1" ht="12">
      <c r="B88" s="268"/>
      <c r="C88" s="268"/>
      <c r="D88" s="266"/>
      <c r="E88" s="383"/>
      <c r="F88" s="536"/>
      <c r="G88" s="268"/>
      <c r="H88" s="268"/>
      <c r="I88" s="487"/>
      <c r="J88" s="487"/>
      <c r="K88" s="487"/>
    </row>
    <row r="89" spans="1:11" s="265" customFormat="1" ht="12">
      <c r="B89" s="268"/>
      <c r="C89" s="268"/>
      <c r="D89" s="266"/>
      <c r="E89" s="383"/>
      <c r="F89" s="536"/>
      <c r="G89" s="268"/>
      <c r="H89" s="268"/>
      <c r="I89" s="487"/>
      <c r="J89" s="487"/>
      <c r="K89" s="487"/>
    </row>
    <row r="90" spans="1:11">
      <c r="A90" s="265"/>
      <c r="B90" s="268"/>
      <c r="C90" s="268"/>
      <c r="D90" s="266"/>
      <c r="E90" s="383"/>
      <c r="F90" s="536"/>
      <c r="G90" s="268"/>
      <c r="H90" s="268"/>
      <c r="I90" s="487"/>
      <c r="J90" s="487"/>
      <c r="K90" s="487"/>
    </row>
  </sheetData>
  <sheetProtection algorithmName="SHA-512" hashValue="3b3D40QCWDS91Cu8Hxd5NjwnJAlt18jRfhVn0KDecobDpwvu9nT4kMHDW8TXPxrhJb1i/plLGg8jzP1KmE0MZA==" saltValue="x7VGcbupSU7DNiAOFhFIKQ==" spinCount="100000" sheet="1" objects="1" scenarios="1"/>
  <mergeCells count="1">
    <mergeCell ref="L6:L7"/>
  </mergeCells>
  <pageMargins left="0.98425196850393704" right="0.39370078740157483" top="0.98425196850393704" bottom="0.74803149606299213" header="0" footer="0.39370078740157483"/>
  <pageSetup paperSize="9" scale="96"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M87"/>
  <sheetViews>
    <sheetView view="pageBreakPreview" zoomScaleNormal="100" zoomScaleSheetLayoutView="100" workbookViewId="0">
      <selection activeCell="G17" sqref="G17"/>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10.7773437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877</v>
      </c>
      <c r="F3" s="412"/>
      <c r="G3" s="260"/>
      <c r="H3" s="260"/>
      <c r="I3" s="413"/>
      <c r="J3" s="413"/>
      <c r="K3" s="413"/>
      <c r="M3" s="260"/>
    </row>
    <row r="4" spans="1:13" s="387" customFormat="1" ht="17.399999999999999">
      <c r="A4" s="261"/>
      <c r="B4" s="262"/>
      <c r="C4" s="262"/>
      <c r="D4" s="243" t="s">
        <v>863</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c r="D7" s="426"/>
      <c r="E7" s="427"/>
      <c r="F7" s="428"/>
      <c r="G7" s="268"/>
      <c r="H7" s="268"/>
      <c r="L7" s="642"/>
      <c r="M7" s="424"/>
    </row>
    <row r="8" spans="1:13">
      <c r="D8" s="429" t="s">
        <v>0</v>
      </c>
      <c r="E8" s="427"/>
      <c r="F8" s="428"/>
      <c r="G8" s="268"/>
      <c r="H8" s="268"/>
      <c r="L8" s="614"/>
      <c r="M8" s="424"/>
    </row>
    <row r="9" spans="1:13" ht="12.75" customHeight="1">
      <c r="B9" s="268"/>
      <c r="C9" s="268"/>
      <c r="D9" s="431"/>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124</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79.8">
      <c r="A15" s="244"/>
      <c r="B15" s="245"/>
      <c r="C15" s="466"/>
      <c r="D15" s="139" t="s">
        <v>615</v>
      </c>
      <c r="E15" s="449"/>
      <c r="F15" s="450"/>
      <c r="G15" s="451"/>
      <c r="H15" s="450"/>
      <c r="I15" s="438"/>
      <c r="J15" s="438"/>
      <c r="K15" s="438"/>
      <c r="L15" s="438"/>
      <c r="M15" s="438"/>
    </row>
    <row r="16" spans="1:13" s="265" customFormat="1" ht="12">
      <c r="A16" s="244"/>
      <c r="B16" s="245"/>
      <c r="C16" s="245"/>
      <c r="D16" s="448"/>
      <c r="E16" s="449"/>
      <c r="F16" s="450"/>
      <c r="G16" s="451"/>
      <c r="H16" s="450"/>
      <c r="I16" s="438"/>
      <c r="J16" s="438"/>
      <c r="K16" s="438"/>
      <c r="L16" s="438"/>
      <c r="M16" s="438"/>
    </row>
    <row r="17" spans="1:13" s="265" customFormat="1" ht="39.6" customHeight="1">
      <c r="A17" s="241" t="str">
        <f>$B$13</f>
        <v>I.</v>
      </c>
      <c r="B17" s="240">
        <f>COUNT(#REF!)+1</f>
        <v>1</v>
      </c>
      <c r="C17" s="269"/>
      <c r="D17" s="678" t="s">
        <v>669</v>
      </c>
      <c r="E17" s="234" t="s">
        <v>109</v>
      </c>
      <c r="F17" s="452">
        <f>40*1.2*0.4</f>
        <v>19.2</v>
      </c>
      <c r="G17" s="538"/>
      <c r="H17" s="453">
        <f>ROUND(F17*G17,2)</f>
        <v>0</v>
      </c>
      <c r="I17" s="438"/>
      <c r="J17" s="438"/>
      <c r="K17" s="438"/>
      <c r="L17" s="438"/>
      <c r="M17" s="438"/>
    </row>
    <row r="18" spans="1:13" s="265" customFormat="1" ht="12">
      <c r="A18" s="241"/>
      <c r="B18" s="240"/>
      <c r="C18" s="269"/>
      <c r="D18" s="678"/>
      <c r="E18" s="234"/>
      <c r="F18" s="452"/>
      <c r="G18" s="470"/>
      <c r="H18" s="470"/>
      <c r="I18" s="438"/>
      <c r="J18" s="438"/>
      <c r="K18" s="438"/>
      <c r="L18" s="438"/>
      <c r="M18" s="438"/>
    </row>
    <row r="19" spans="1:13" s="265" customFormat="1" ht="60" customHeight="1">
      <c r="A19" s="241" t="str">
        <f>$B$13</f>
        <v>I.</v>
      </c>
      <c r="B19" s="240">
        <f>COUNT($A$15:B17)+1</f>
        <v>2</v>
      </c>
      <c r="C19" s="266"/>
      <c r="D19" s="678" t="s">
        <v>617</v>
      </c>
      <c r="E19" s="234" t="s">
        <v>109</v>
      </c>
      <c r="F19" s="452">
        <f>(F17*0.25)*0.2</f>
        <v>0.96</v>
      </c>
      <c r="G19" s="538"/>
      <c r="H19" s="453">
        <f>ROUND(F19*G19,2)</f>
        <v>0</v>
      </c>
      <c r="I19" s="438"/>
      <c r="J19" s="438"/>
      <c r="K19" s="438"/>
      <c r="L19" s="438"/>
      <c r="M19" s="438"/>
    </row>
    <row r="20" spans="1:13" s="265" customFormat="1" ht="12">
      <c r="A20" s="241"/>
      <c r="B20" s="240"/>
      <c r="C20" s="269"/>
      <c r="D20" s="678"/>
      <c r="E20" s="234"/>
      <c r="F20" s="452"/>
      <c r="G20" s="470"/>
      <c r="H20" s="470"/>
      <c r="I20" s="438"/>
      <c r="J20" s="438"/>
      <c r="K20" s="438"/>
      <c r="L20" s="438"/>
      <c r="M20" s="438"/>
    </row>
    <row r="21" spans="1:13" s="265" customFormat="1" ht="57">
      <c r="A21" s="241" t="str">
        <f>$B$13</f>
        <v>I.</v>
      </c>
      <c r="B21" s="240">
        <f>COUNT($A$15:B19)+1</f>
        <v>3</v>
      </c>
      <c r="C21" s="266"/>
      <c r="D21" s="678" t="s">
        <v>670</v>
      </c>
      <c r="E21" s="234" t="s">
        <v>109</v>
      </c>
      <c r="F21" s="452">
        <f>+(F17*0.75)*0.2</f>
        <v>2.88</v>
      </c>
      <c r="G21" s="538"/>
      <c r="H21" s="453">
        <f>ROUND(F21*G21,2)</f>
        <v>0</v>
      </c>
      <c r="I21" s="438"/>
      <c r="J21" s="438"/>
      <c r="K21" s="438"/>
      <c r="L21" s="438"/>
      <c r="M21" s="438"/>
    </row>
    <row r="22" spans="1:13" s="265" customFormat="1" ht="12">
      <c r="A22" s="241"/>
      <c r="B22" s="240"/>
      <c r="C22" s="269"/>
      <c r="D22" s="678"/>
      <c r="E22" s="234"/>
      <c r="F22" s="452"/>
      <c r="G22" s="470"/>
      <c r="H22" s="470"/>
      <c r="I22" s="438"/>
      <c r="J22" s="438"/>
      <c r="K22" s="438"/>
      <c r="L22" s="438"/>
      <c r="M22" s="438"/>
    </row>
    <row r="23" spans="1:13" s="265" customFormat="1" ht="49.8" customHeight="1">
      <c r="A23" s="241" t="str">
        <f>$B$13</f>
        <v>I.</v>
      </c>
      <c r="B23" s="240">
        <f>COUNT($A$15:B21)+1</f>
        <v>4</v>
      </c>
      <c r="C23" s="266"/>
      <c r="D23" s="678" t="s">
        <v>671</v>
      </c>
      <c r="E23" s="234" t="s">
        <v>11</v>
      </c>
      <c r="F23" s="452">
        <v>40</v>
      </c>
      <c r="G23" s="538"/>
      <c r="H23" s="453">
        <f>ROUND(F23*G23,2)</f>
        <v>0</v>
      </c>
      <c r="I23" s="438"/>
      <c r="J23" s="438"/>
      <c r="K23" s="438"/>
      <c r="L23" s="438"/>
      <c r="M23" s="438"/>
    </row>
    <row r="24" spans="1:13" s="265" customFormat="1" ht="12">
      <c r="A24" s="241"/>
      <c r="B24" s="240"/>
      <c r="C24" s="269"/>
      <c r="D24" s="678"/>
      <c r="E24" s="234"/>
      <c r="F24" s="452"/>
      <c r="G24" s="470"/>
      <c r="H24" s="470"/>
      <c r="I24" s="438"/>
      <c r="J24" s="438"/>
      <c r="K24" s="438"/>
      <c r="L24" s="438"/>
      <c r="M24" s="438"/>
    </row>
    <row r="25" spans="1:13" s="265" customFormat="1" ht="22.8">
      <c r="A25" s="241" t="str">
        <f>$B$13</f>
        <v>I.</v>
      </c>
      <c r="B25" s="240">
        <f>COUNT($A$15:B23)+1</f>
        <v>5</v>
      </c>
      <c r="C25" s="266"/>
      <c r="D25" s="678" t="s">
        <v>152</v>
      </c>
      <c r="E25" s="234" t="s">
        <v>11</v>
      </c>
      <c r="F25" s="452">
        <v>40</v>
      </c>
      <c r="G25" s="538"/>
      <c r="H25" s="453">
        <f>ROUND(F25*G25,2)</f>
        <v>0</v>
      </c>
      <c r="I25" s="438"/>
      <c r="J25" s="438"/>
      <c r="K25" s="438"/>
      <c r="L25" s="438"/>
      <c r="M25" s="438"/>
    </row>
    <row r="26" spans="1:13" s="265" customFormat="1" ht="12">
      <c r="A26" s="246"/>
      <c r="B26" s="247"/>
      <c r="C26" s="247"/>
      <c r="D26" s="454"/>
      <c r="E26" s="234"/>
      <c r="F26" s="452"/>
      <c r="G26" s="453"/>
      <c r="H26" s="453"/>
      <c r="I26" s="438"/>
      <c r="J26" s="438"/>
      <c r="K26" s="438"/>
      <c r="L26" s="438"/>
      <c r="M26" s="438"/>
    </row>
    <row r="27" spans="1:13" s="265" customFormat="1" ht="13.8" thickBot="1">
      <c r="A27" s="248"/>
      <c r="B27" s="249"/>
      <c r="C27" s="249"/>
      <c r="D27" s="455" t="str">
        <f>CONCATENATE(B13," ",D13," - SKUPAJ:")</f>
        <v>I. GRADBENA DELA - SKUPAJ:</v>
      </c>
      <c r="E27" s="455"/>
      <c r="F27" s="456"/>
      <c r="G27" s="457"/>
      <c r="H27" s="458">
        <f>SUM(H17:H25)</f>
        <v>0</v>
      </c>
      <c r="I27" s="438"/>
      <c r="J27" s="438"/>
      <c r="K27" s="438"/>
      <c r="L27" s="438"/>
      <c r="M27" s="438"/>
    </row>
    <row r="28" spans="1:13" s="265" customFormat="1">
      <c r="A28" s="250"/>
      <c r="B28" s="251"/>
      <c r="C28" s="251"/>
      <c r="D28" s="459"/>
      <c r="E28" s="459"/>
      <c r="F28" s="460"/>
      <c r="G28" s="461"/>
      <c r="H28" s="462"/>
      <c r="I28" s="438"/>
      <c r="J28" s="438"/>
      <c r="K28" s="438"/>
      <c r="L28" s="438"/>
      <c r="M28" s="438"/>
    </row>
    <row r="29" spans="1:13" s="265" customFormat="1" ht="16.2" thickBot="1">
      <c r="A29" s="252"/>
      <c r="B29" s="253" t="s">
        <v>104</v>
      </c>
      <c r="C29" s="253"/>
      <c r="D29" s="443" t="s">
        <v>138</v>
      </c>
      <c r="E29" s="463"/>
      <c r="F29" s="464"/>
      <c r="G29" s="446"/>
      <c r="H29" s="447"/>
      <c r="I29" s="438"/>
      <c r="J29" s="438"/>
      <c r="K29" s="438"/>
      <c r="L29" s="438"/>
      <c r="M29" s="438"/>
    </row>
    <row r="30" spans="1:13" s="265" customFormat="1">
      <c r="A30" s="254"/>
      <c r="B30" s="255"/>
      <c r="C30" s="255"/>
      <c r="D30" s="440"/>
      <c r="E30" s="461"/>
      <c r="F30" s="462"/>
      <c r="G30" s="267"/>
      <c r="H30" s="465"/>
      <c r="I30" s="438"/>
      <c r="J30" s="438"/>
      <c r="K30" s="438"/>
      <c r="L30" s="438"/>
      <c r="M30" s="438"/>
    </row>
    <row r="31" spans="1:13" s="432" customFormat="1" ht="22.8">
      <c r="A31" s="241" t="str">
        <f>$B$29</f>
        <v>II.</v>
      </c>
      <c r="B31" s="240">
        <f>COUNT(#REF!)+1</f>
        <v>1</v>
      </c>
      <c r="C31" s="191"/>
      <c r="D31" s="681" t="s">
        <v>621</v>
      </c>
      <c r="E31" s="234" t="s">
        <v>127</v>
      </c>
      <c r="F31" s="452">
        <v>1</v>
      </c>
      <c r="G31" s="538"/>
      <c r="H31" s="453">
        <f>ROUND(F31*G31,2)</f>
        <v>0</v>
      </c>
      <c r="I31" s="402"/>
      <c r="J31" s="402"/>
      <c r="K31" s="402"/>
      <c r="L31" s="471"/>
    </row>
    <row r="32" spans="1:13" s="478" customFormat="1">
      <c r="A32" s="242"/>
      <c r="B32" s="191"/>
      <c r="C32" s="191"/>
      <c r="D32" s="139"/>
      <c r="E32" s="469"/>
      <c r="F32" s="450"/>
      <c r="G32" s="470"/>
      <c r="H32" s="470"/>
      <c r="I32" s="477"/>
      <c r="J32" s="477"/>
      <c r="K32" s="477"/>
    </row>
    <row r="33" spans="1:11" s="480" customFormat="1" ht="13.8" thickBot="1">
      <c r="A33" s="248"/>
      <c r="B33" s="249"/>
      <c r="C33" s="249"/>
      <c r="D33" s="455" t="str">
        <f>CONCATENATE(B29," ",D29," - SKUPAJ:")</f>
        <v>II. OSTALO - SKUPAJ:</v>
      </c>
      <c r="E33" s="455"/>
      <c r="F33" s="456"/>
      <c r="G33" s="457"/>
      <c r="H33" s="458">
        <f>SUM(H31:H31)</f>
        <v>0</v>
      </c>
      <c r="I33" s="479"/>
      <c r="J33" s="479"/>
      <c r="K33" s="479"/>
    </row>
    <row r="34" spans="1:11" s="265" customFormat="1">
      <c r="A34" s="481"/>
      <c r="B34" s="482"/>
      <c r="C34" s="482"/>
      <c r="D34" s="483"/>
      <c r="E34" s="484"/>
      <c r="F34" s="485"/>
      <c r="G34" s="482"/>
      <c r="H34" s="486"/>
      <c r="I34" s="487"/>
      <c r="J34" s="487"/>
      <c r="K34" s="487"/>
    </row>
    <row r="35" spans="1:11" s="265" customFormat="1" ht="18" thickBot="1">
      <c r="A35" s="488" t="s">
        <v>106</v>
      </c>
      <c r="B35" s="489"/>
      <c r="C35" s="489"/>
      <c r="D35" s="490"/>
      <c r="E35" s="491"/>
      <c r="F35" s="492"/>
      <c r="G35" s="493"/>
      <c r="H35" s="493"/>
      <c r="I35" s="487"/>
      <c r="J35" s="487"/>
      <c r="K35" s="487"/>
    </row>
    <row r="36" spans="1:11" s="265" customFormat="1">
      <c r="A36" s="494"/>
      <c r="B36" s="495"/>
      <c r="C36" s="495"/>
      <c r="D36" s="496"/>
      <c r="E36" s="497"/>
      <c r="F36" s="498"/>
      <c r="G36" s="495"/>
      <c r="H36" s="495"/>
      <c r="I36" s="487"/>
      <c r="J36" s="487"/>
      <c r="K36" s="487"/>
    </row>
    <row r="37" spans="1:11" s="265" customFormat="1" ht="11.4">
      <c r="A37" s="429" t="s">
        <v>1</v>
      </c>
      <c r="B37" s="499"/>
      <c r="C37" s="499"/>
      <c r="D37" s="500"/>
      <c r="E37" s="501"/>
      <c r="F37" s="451"/>
      <c r="G37" s="499"/>
      <c r="H37" s="499"/>
      <c r="I37" s="487"/>
      <c r="J37" s="487"/>
      <c r="K37" s="487"/>
    </row>
    <row r="38" spans="1:11" s="265" customFormat="1">
      <c r="A38" s="502"/>
      <c r="B38" s="503"/>
      <c r="C38" s="503"/>
      <c r="D38" s="504"/>
      <c r="E38" s="505"/>
      <c r="F38" s="506"/>
      <c r="G38" s="507"/>
      <c r="H38" s="437" t="s">
        <v>41</v>
      </c>
      <c r="I38" s="487"/>
      <c r="J38" s="487"/>
      <c r="K38" s="487"/>
    </row>
    <row r="39" spans="1:11" s="265" customFormat="1">
      <c r="A39" s="508"/>
      <c r="B39" s="509"/>
      <c r="C39" s="509"/>
      <c r="D39" s="510"/>
      <c r="E39" s="476"/>
      <c r="F39" s="511"/>
      <c r="G39" s="512"/>
      <c r="H39" s="512"/>
      <c r="I39" s="487"/>
      <c r="J39" s="487"/>
      <c r="K39" s="487"/>
    </row>
    <row r="40" spans="1:11" s="265" customFormat="1">
      <c r="A40" s="513"/>
      <c r="B40" s="514" t="str">
        <f>B13</f>
        <v>I.</v>
      </c>
      <c r="C40" s="514"/>
      <c r="D40" s="515" t="str">
        <f>+D13</f>
        <v>GRADBENA DELA</v>
      </c>
      <c r="E40" s="516"/>
      <c r="F40" s="517"/>
      <c r="G40" s="516"/>
      <c r="H40" s="518">
        <f>+H27</f>
        <v>0</v>
      </c>
      <c r="I40" s="487"/>
      <c r="J40" s="487"/>
      <c r="K40" s="487"/>
    </row>
    <row r="41" spans="1:11" s="265" customFormat="1">
      <c r="A41" s="481"/>
      <c r="B41" s="482"/>
      <c r="C41" s="482"/>
      <c r="D41" s="483"/>
      <c r="E41" s="484"/>
      <c r="F41" s="485"/>
      <c r="G41" s="482"/>
      <c r="H41" s="486"/>
      <c r="I41" s="487"/>
      <c r="J41" s="487"/>
      <c r="K41" s="487"/>
    </row>
    <row r="42" spans="1:11" s="265" customFormat="1">
      <c r="A42" s="513"/>
      <c r="B42" s="514" t="str">
        <f>B29</f>
        <v>II.</v>
      </c>
      <c r="C42" s="514"/>
      <c r="D42" s="515" t="str">
        <f>+D29</f>
        <v>OSTALO</v>
      </c>
      <c r="E42" s="516"/>
      <c r="F42" s="517"/>
      <c r="G42" s="516"/>
      <c r="H42" s="518">
        <f>+H33</f>
        <v>0</v>
      </c>
      <c r="I42" s="487"/>
      <c r="J42" s="487"/>
      <c r="K42" s="487"/>
    </row>
    <row r="43" spans="1:11" s="265" customFormat="1" ht="13.8" thickBot="1">
      <c r="A43" s="519"/>
      <c r="B43" s="520"/>
      <c r="C43" s="520"/>
      <c r="D43" s="520"/>
      <c r="E43" s="521"/>
      <c r="F43" s="522"/>
      <c r="G43" s="521"/>
      <c r="H43" s="523"/>
      <c r="I43" s="487"/>
      <c r="J43" s="487"/>
      <c r="K43" s="487"/>
    </row>
    <row r="44" spans="1:11" s="265" customFormat="1" ht="13.8" thickTop="1">
      <c r="A44" s="524"/>
      <c r="B44" s="525"/>
      <c r="C44" s="525"/>
      <c r="D44" s="526"/>
      <c r="E44" s="527"/>
      <c r="F44" s="528"/>
      <c r="G44" s="529"/>
      <c r="H44" s="530"/>
      <c r="I44" s="487"/>
      <c r="J44" s="487"/>
      <c r="K44" s="487"/>
    </row>
    <row r="45" spans="1:11" s="265" customFormat="1">
      <c r="A45" s="524"/>
      <c r="B45" s="525"/>
      <c r="C45" s="525"/>
      <c r="D45" s="526"/>
      <c r="E45" s="527"/>
      <c r="F45" s="528"/>
      <c r="G45" s="529"/>
      <c r="H45" s="530"/>
      <c r="I45" s="487"/>
      <c r="J45" s="487"/>
      <c r="K45" s="487"/>
    </row>
    <row r="46" spans="1:11" s="265" customFormat="1">
      <c r="A46" s="531"/>
      <c r="B46" s="532"/>
      <c r="C46" s="532"/>
      <c r="D46" s="533" t="str">
        <f>CONCATENATE(A4," ",D4," - SKUPAJ:")</f>
        <v xml:space="preserve"> PODODSEK 1.3 - SKUPAJ:</v>
      </c>
      <c r="E46" s="534"/>
      <c r="F46" s="535"/>
      <c r="G46" s="484"/>
      <c r="H46" s="518">
        <f>SUM(H40:H42)</f>
        <v>0</v>
      </c>
      <c r="I46" s="487"/>
      <c r="J46" s="487"/>
      <c r="K46" s="487"/>
    </row>
    <row r="47" spans="1:11" s="265" customFormat="1" ht="12">
      <c r="B47" s="268"/>
      <c r="C47" s="268"/>
      <c r="D47" s="266"/>
      <c r="E47" s="383"/>
      <c r="F47" s="536"/>
      <c r="G47" s="268"/>
      <c r="H47" s="268"/>
      <c r="I47" s="487"/>
      <c r="J47" s="487"/>
      <c r="K47" s="487"/>
    </row>
    <row r="48" spans="1:11" s="265" customFormat="1" ht="12">
      <c r="B48" s="268"/>
      <c r="C48" s="268"/>
      <c r="D48" s="266"/>
      <c r="E48" s="383"/>
      <c r="F48" s="536"/>
      <c r="G48" s="268"/>
      <c r="H48" s="268"/>
      <c r="I48" s="487"/>
      <c r="J48" s="487"/>
      <c r="K48" s="487"/>
    </row>
    <row r="49" spans="2:11" s="265" customFormat="1" ht="12">
      <c r="B49" s="268"/>
      <c r="C49" s="268"/>
      <c r="D49" s="266"/>
      <c r="E49" s="383"/>
      <c r="F49" s="536"/>
      <c r="G49" s="268"/>
      <c r="H49" s="268"/>
      <c r="I49" s="487"/>
      <c r="J49" s="487"/>
      <c r="K49" s="487"/>
    </row>
    <row r="50" spans="2:11" s="265" customFormat="1" ht="12">
      <c r="B50" s="268"/>
      <c r="C50" s="268"/>
      <c r="D50" s="266"/>
      <c r="E50" s="383"/>
      <c r="F50" s="536"/>
      <c r="G50" s="268"/>
      <c r="H50" s="268"/>
      <c r="I50" s="487"/>
      <c r="J50" s="487"/>
      <c r="K50" s="487"/>
    </row>
    <row r="51" spans="2:11" s="265" customFormat="1" ht="12">
      <c r="B51" s="268"/>
      <c r="C51" s="268"/>
      <c r="D51" s="266"/>
      <c r="E51" s="383"/>
      <c r="F51" s="536"/>
      <c r="G51" s="268"/>
      <c r="H51" s="268"/>
      <c r="I51" s="487"/>
      <c r="J51" s="487"/>
      <c r="K51" s="487"/>
    </row>
    <row r="52" spans="2:11" s="265" customFormat="1" ht="12">
      <c r="B52" s="268"/>
      <c r="C52" s="268"/>
      <c r="D52" s="266"/>
      <c r="E52" s="383"/>
      <c r="F52" s="536"/>
      <c r="G52" s="268"/>
      <c r="H52" s="268"/>
      <c r="I52" s="487"/>
      <c r="J52" s="487"/>
      <c r="K52" s="487"/>
    </row>
    <row r="53" spans="2:11" s="265" customFormat="1" ht="12">
      <c r="B53" s="268"/>
      <c r="C53" s="268"/>
      <c r="D53" s="266"/>
      <c r="E53" s="383"/>
      <c r="F53" s="536"/>
      <c r="G53" s="268"/>
      <c r="H53" s="268"/>
      <c r="I53" s="487"/>
      <c r="J53" s="487"/>
      <c r="K53" s="487"/>
    </row>
    <row r="54" spans="2:11" s="265" customFormat="1" ht="12">
      <c r="B54" s="268"/>
      <c r="C54" s="268"/>
      <c r="D54" s="266"/>
      <c r="E54" s="383"/>
      <c r="F54" s="536"/>
      <c r="G54" s="268"/>
      <c r="H54" s="268"/>
      <c r="I54" s="487"/>
      <c r="J54" s="487"/>
      <c r="K54" s="487"/>
    </row>
    <row r="55" spans="2:11" s="265" customFormat="1" ht="12">
      <c r="B55" s="268"/>
      <c r="C55" s="268"/>
      <c r="D55" s="266"/>
      <c r="E55" s="383"/>
      <c r="F55" s="536"/>
      <c r="G55" s="268"/>
      <c r="H55" s="268"/>
      <c r="I55" s="487"/>
      <c r="J55" s="487"/>
      <c r="K55" s="487"/>
    </row>
    <row r="56" spans="2:11" s="265" customFormat="1" ht="12">
      <c r="B56" s="268"/>
      <c r="C56" s="268"/>
      <c r="D56" s="266"/>
      <c r="E56" s="383"/>
      <c r="F56" s="536"/>
      <c r="G56" s="268"/>
      <c r="H56" s="268"/>
      <c r="I56" s="487"/>
      <c r="J56" s="487"/>
      <c r="K56" s="487"/>
    </row>
    <row r="57" spans="2:11" s="265" customFormat="1" ht="12">
      <c r="B57" s="268"/>
      <c r="C57" s="268"/>
      <c r="D57" s="266"/>
      <c r="E57" s="383"/>
      <c r="F57" s="536"/>
      <c r="G57" s="268"/>
      <c r="H57" s="268"/>
      <c r="I57" s="487"/>
      <c r="J57" s="487"/>
      <c r="K57" s="487"/>
    </row>
    <row r="58" spans="2:11" s="265" customFormat="1" ht="12">
      <c r="B58" s="268"/>
      <c r="C58" s="268"/>
      <c r="D58" s="266"/>
      <c r="E58" s="383"/>
      <c r="F58" s="536"/>
      <c r="G58" s="268"/>
      <c r="H58" s="268"/>
      <c r="I58" s="487"/>
      <c r="J58" s="487"/>
      <c r="K58" s="487"/>
    </row>
    <row r="59" spans="2:11" s="265" customFormat="1" ht="12">
      <c r="B59" s="268"/>
      <c r="C59" s="268"/>
      <c r="D59" s="266"/>
      <c r="E59" s="383"/>
      <c r="F59" s="536"/>
      <c r="G59" s="268"/>
      <c r="H59" s="268"/>
      <c r="I59" s="487"/>
      <c r="J59" s="487"/>
      <c r="K59" s="487"/>
    </row>
    <row r="60" spans="2:11" s="265" customFormat="1" ht="12">
      <c r="B60" s="268"/>
      <c r="C60" s="268"/>
      <c r="D60" s="266"/>
      <c r="E60" s="383"/>
      <c r="F60" s="536"/>
      <c r="G60" s="268"/>
      <c r="H60" s="268"/>
      <c r="I60" s="487"/>
      <c r="J60" s="487"/>
      <c r="K60" s="487"/>
    </row>
    <row r="61" spans="2:11" s="265" customFormat="1" ht="12">
      <c r="B61" s="268"/>
      <c r="C61" s="268"/>
      <c r="D61" s="266"/>
      <c r="E61" s="383"/>
      <c r="F61" s="536"/>
      <c r="G61" s="268"/>
      <c r="H61" s="268"/>
      <c r="I61" s="487"/>
      <c r="J61" s="487"/>
      <c r="K61" s="487"/>
    </row>
    <row r="62" spans="2:11" s="265" customFormat="1" ht="12">
      <c r="B62" s="268"/>
      <c r="C62" s="268"/>
      <c r="D62" s="266"/>
      <c r="E62" s="383"/>
      <c r="F62" s="536"/>
      <c r="G62" s="268"/>
      <c r="H62" s="268"/>
      <c r="I62" s="487"/>
      <c r="J62" s="487"/>
      <c r="K62" s="487"/>
    </row>
    <row r="63" spans="2:11" s="265" customFormat="1" ht="12">
      <c r="B63" s="268"/>
      <c r="C63" s="268"/>
      <c r="D63" s="266"/>
      <c r="E63" s="383"/>
      <c r="F63" s="536"/>
      <c r="G63" s="268"/>
      <c r="H63" s="268"/>
      <c r="I63" s="487"/>
      <c r="J63" s="487"/>
      <c r="K63" s="487"/>
    </row>
    <row r="64" spans="2:11" s="265" customFormat="1" ht="12">
      <c r="B64" s="268"/>
      <c r="C64" s="268"/>
      <c r="D64" s="266"/>
      <c r="E64" s="383"/>
      <c r="F64" s="536"/>
      <c r="G64" s="268"/>
      <c r="H64" s="268"/>
      <c r="I64" s="487"/>
      <c r="J64" s="487"/>
      <c r="K64" s="487"/>
    </row>
    <row r="65" spans="2:11" s="265" customFormat="1" ht="12">
      <c r="B65" s="268"/>
      <c r="C65" s="268"/>
      <c r="D65" s="266"/>
      <c r="E65" s="383"/>
      <c r="F65" s="536"/>
      <c r="G65" s="268"/>
      <c r="H65" s="268"/>
      <c r="I65" s="487"/>
      <c r="J65" s="487"/>
      <c r="K65" s="487"/>
    </row>
    <row r="66" spans="2:11" s="265" customFormat="1" ht="12">
      <c r="B66" s="268"/>
      <c r="C66" s="268"/>
      <c r="D66" s="266"/>
      <c r="E66" s="383"/>
      <c r="F66" s="536"/>
      <c r="G66" s="268"/>
      <c r="H66" s="268"/>
      <c r="I66" s="487"/>
      <c r="J66" s="487"/>
      <c r="K66" s="487"/>
    </row>
    <row r="67" spans="2:11" s="265" customFormat="1" ht="12">
      <c r="B67" s="268"/>
      <c r="C67" s="268"/>
      <c r="D67" s="266"/>
      <c r="E67" s="383"/>
      <c r="F67" s="536"/>
      <c r="G67" s="268"/>
      <c r="H67" s="268"/>
      <c r="I67" s="487"/>
      <c r="J67" s="487"/>
      <c r="K67" s="487"/>
    </row>
    <row r="68" spans="2:11" s="265" customFormat="1" ht="12">
      <c r="B68" s="268"/>
      <c r="C68" s="268"/>
      <c r="D68" s="266"/>
      <c r="E68" s="383"/>
      <c r="F68" s="536"/>
      <c r="G68" s="268"/>
      <c r="H68" s="268"/>
      <c r="I68" s="487"/>
      <c r="J68" s="487"/>
      <c r="K68" s="487"/>
    </row>
    <row r="69" spans="2:11" s="265" customFormat="1" ht="12">
      <c r="B69" s="268"/>
      <c r="C69" s="268"/>
      <c r="D69" s="266"/>
      <c r="E69" s="383"/>
      <c r="F69" s="536"/>
      <c r="G69" s="268"/>
      <c r="H69" s="268"/>
      <c r="I69" s="487"/>
      <c r="J69" s="487"/>
      <c r="K69" s="487"/>
    </row>
    <row r="70" spans="2:11" s="265" customFormat="1" ht="12">
      <c r="B70" s="268"/>
      <c r="C70" s="268"/>
      <c r="D70" s="266"/>
      <c r="E70" s="383"/>
      <c r="F70" s="536"/>
      <c r="G70" s="268"/>
      <c r="H70" s="268"/>
      <c r="I70" s="487"/>
      <c r="J70" s="487"/>
      <c r="K70" s="487"/>
    </row>
    <row r="71" spans="2:11" s="265" customFormat="1" ht="12">
      <c r="B71" s="268"/>
      <c r="C71" s="268"/>
      <c r="D71" s="266"/>
      <c r="E71" s="383"/>
      <c r="F71" s="536"/>
      <c r="G71" s="268"/>
      <c r="H71" s="268"/>
      <c r="I71" s="487"/>
      <c r="J71" s="487"/>
      <c r="K71" s="487"/>
    </row>
    <row r="72" spans="2:11" s="265" customFormat="1" ht="12">
      <c r="B72" s="268"/>
      <c r="C72" s="268"/>
      <c r="D72" s="266"/>
      <c r="E72" s="383"/>
      <c r="F72" s="536"/>
      <c r="G72" s="268"/>
      <c r="H72" s="268"/>
      <c r="I72" s="487"/>
      <c r="J72" s="487"/>
      <c r="K72" s="487"/>
    </row>
    <row r="73" spans="2:11" s="265" customFormat="1" ht="12">
      <c r="B73" s="268"/>
      <c r="C73" s="268"/>
      <c r="D73" s="266"/>
      <c r="E73" s="383"/>
      <c r="F73" s="536"/>
      <c r="G73" s="268"/>
      <c r="H73" s="268"/>
      <c r="I73" s="487"/>
      <c r="J73" s="487"/>
      <c r="K73" s="487"/>
    </row>
    <row r="74" spans="2:11" s="265" customFormat="1" ht="12">
      <c r="B74" s="268"/>
      <c r="C74" s="268"/>
      <c r="D74" s="266"/>
      <c r="E74" s="383"/>
      <c r="F74" s="536"/>
      <c r="G74" s="268"/>
      <c r="H74" s="268"/>
      <c r="I74" s="487"/>
      <c r="J74" s="487"/>
      <c r="K74" s="487"/>
    </row>
    <row r="75" spans="2:11" s="265" customFormat="1" ht="12">
      <c r="B75" s="268"/>
      <c r="C75" s="268"/>
      <c r="D75" s="266"/>
      <c r="E75" s="383"/>
      <c r="F75" s="536"/>
      <c r="G75" s="268"/>
      <c r="H75" s="268"/>
      <c r="I75" s="487"/>
      <c r="J75" s="487"/>
      <c r="K75" s="487"/>
    </row>
    <row r="76" spans="2:11" s="265" customFormat="1" ht="12">
      <c r="B76" s="268"/>
      <c r="C76" s="268"/>
      <c r="D76" s="266"/>
      <c r="E76" s="383"/>
      <c r="F76" s="536"/>
      <c r="G76" s="268"/>
      <c r="H76" s="268"/>
      <c r="I76" s="487"/>
      <c r="J76" s="487"/>
      <c r="K76" s="487"/>
    </row>
    <row r="77" spans="2:11" s="265" customFormat="1" ht="12">
      <c r="B77" s="268"/>
      <c r="C77" s="268"/>
      <c r="D77" s="266"/>
      <c r="E77" s="383"/>
      <c r="F77" s="536"/>
      <c r="G77" s="268"/>
      <c r="H77" s="268"/>
      <c r="I77" s="487"/>
      <c r="J77" s="487"/>
      <c r="K77" s="487"/>
    </row>
    <row r="78" spans="2:11" s="265" customFormat="1" ht="12">
      <c r="B78" s="268"/>
      <c r="C78" s="268"/>
      <c r="D78" s="266"/>
      <c r="E78" s="383"/>
      <c r="F78" s="536"/>
      <c r="G78" s="268"/>
      <c r="H78" s="268"/>
      <c r="I78" s="487"/>
      <c r="J78" s="487"/>
      <c r="K78" s="487"/>
    </row>
    <row r="79" spans="2:11" s="265" customFormat="1" ht="12">
      <c r="B79" s="268"/>
      <c r="C79" s="268"/>
      <c r="D79" s="266"/>
      <c r="E79" s="383"/>
      <c r="F79" s="536"/>
      <c r="G79" s="268"/>
      <c r="H79" s="268"/>
      <c r="I79" s="487"/>
      <c r="J79" s="487"/>
      <c r="K79" s="487"/>
    </row>
    <row r="80" spans="2:11" s="265" customFormat="1" ht="12">
      <c r="B80" s="268"/>
      <c r="C80" s="268"/>
      <c r="D80" s="266"/>
      <c r="E80" s="383"/>
      <c r="F80" s="536"/>
      <c r="G80" s="268"/>
      <c r="H80" s="268"/>
      <c r="I80" s="487"/>
      <c r="J80" s="487"/>
      <c r="K80" s="487"/>
    </row>
    <row r="81" spans="1:11" s="265" customFormat="1" ht="12">
      <c r="B81" s="268"/>
      <c r="C81" s="268"/>
      <c r="D81" s="266"/>
      <c r="E81" s="383"/>
      <c r="F81" s="536"/>
      <c r="G81" s="268"/>
      <c r="H81" s="268"/>
      <c r="I81" s="487"/>
      <c r="J81" s="487"/>
      <c r="K81" s="487"/>
    </row>
    <row r="82" spans="1:11" s="265" customFormat="1" ht="12">
      <c r="B82" s="268"/>
      <c r="C82" s="268"/>
      <c r="D82" s="266"/>
      <c r="E82" s="383"/>
      <c r="F82" s="536"/>
      <c r="G82" s="268"/>
      <c r="H82" s="268"/>
      <c r="I82" s="487"/>
      <c r="J82" s="487"/>
      <c r="K82" s="487"/>
    </row>
    <row r="83" spans="1:11" s="265" customFormat="1" ht="12">
      <c r="B83" s="268"/>
      <c r="C83" s="268"/>
      <c r="D83" s="266"/>
      <c r="E83" s="383"/>
      <c r="F83" s="536"/>
      <c r="G83" s="268"/>
      <c r="H83" s="268"/>
      <c r="I83" s="487"/>
      <c r="J83" s="487"/>
      <c r="K83" s="487"/>
    </row>
    <row r="84" spans="1:11" s="265" customFormat="1" ht="12">
      <c r="B84" s="268"/>
      <c r="C84" s="268"/>
      <c r="D84" s="266"/>
      <c r="E84" s="383"/>
      <c r="F84" s="536"/>
      <c r="G84" s="268"/>
      <c r="H84" s="268"/>
      <c r="I84" s="487"/>
      <c r="J84" s="487"/>
      <c r="K84" s="487"/>
    </row>
    <row r="85" spans="1:11" s="265" customFormat="1" ht="12">
      <c r="B85" s="268"/>
      <c r="C85" s="268"/>
      <c r="D85" s="266"/>
      <c r="E85" s="383"/>
      <c r="F85" s="536"/>
      <c r="G85" s="268"/>
      <c r="H85" s="268"/>
      <c r="I85" s="487"/>
      <c r="J85" s="487"/>
      <c r="K85" s="487"/>
    </row>
    <row r="86" spans="1:11" s="265" customFormat="1" ht="12">
      <c r="B86" s="268"/>
      <c r="C86" s="268"/>
      <c r="D86" s="266"/>
      <c r="E86" s="383"/>
      <c r="F86" s="536"/>
      <c r="G86" s="268"/>
      <c r="H86" s="268"/>
      <c r="I86" s="487"/>
      <c r="J86" s="487"/>
      <c r="K86" s="487"/>
    </row>
    <row r="87" spans="1:11">
      <c r="A87" s="265"/>
      <c r="B87" s="268"/>
      <c r="C87" s="268"/>
      <c r="D87" s="266"/>
      <c r="E87" s="383"/>
      <c r="F87" s="536"/>
      <c r="G87" s="268"/>
      <c r="H87" s="268"/>
      <c r="I87" s="487"/>
      <c r="J87" s="487"/>
      <c r="K87" s="487"/>
    </row>
  </sheetData>
  <sheetProtection algorithmName="SHA-512" hashValue="uY5A3QialBQF3a2PBUlNztpouXoNimb+3HPjv6zpx5gbNbL76P0KprMXjX5+HDql2n3leYidnJ9pbvp3eX+u/A==" saltValue="1ZGTWBJJKh70b46ieRhQ3g=="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3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1">
    <tabColor rgb="FF92D050"/>
  </sheetPr>
  <dimension ref="A1:O104"/>
  <sheetViews>
    <sheetView view="pageBreakPreview" zoomScaleNormal="100" zoomScaleSheetLayoutView="100" workbookViewId="0">
      <selection activeCell="B12" sqref="B12"/>
    </sheetView>
  </sheetViews>
  <sheetFormatPr defaultColWidth="9.109375" defaultRowHeight="13.2"/>
  <cols>
    <col min="1" max="1" width="5.5546875" style="401" customWidth="1"/>
    <col min="2" max="2" width="79.44140625" style="408" customWidth="1"/>
    <col min="3" max="3" width="6.33203125" style="384" customWidth="1"/>
    <col min="4" max="4" width="38.44140625" style="384" customWidth="1"/>
    <col min="5" max="5" width="3" style="384" customWidth="1"/>
    <col min="6" max="6" width="20" style="384" customWidth="1"/>
    <col min="7" max="7" width="20.44140625" style="384" customWidth="1"/>
    <col min="8" max="8" width="19.44140625" style="401" customWidth="1"/>
    <col min="9" max="9" width="11" style="402" customWidth="1"/>
    <col min="10" max="10" width="10.109375" style="402" customWidth="1"/>
    <col min="11" max="11" width="9.109375" style="402"/>
    <col min="12" max="12" width="16.6640625" style="402" customWidth="1"/>
    <col min="13" max="13" width="9.88671875" style="402" customWidth="1"/>
    <col min="14" max="14" width="2.5546875" style="402" bestFit="1" customWidth="1"/>
    <col min="15" max="15" width="9.109375" style="402"/>
    <col min="16" max="16" width="9" style="402" customWidth="1"/>
    <col min="17" max="16384" width="9.109375" style="402"/>
  </cols>
  <sheetData>
    <row r="1" spans="1:15" s="383" customFormat="1">
      <c r="A1" s="379"/>
      <c r="B1" s="380"/>
      <c r="C1" s="381"/>
      <c r="D1" s="381"/>
      <c r="E1" s="381"/>
      <c r="F1" s="381"/>
      <c r="G1" s="381"/>
      <c r="H1" s="382"/>
    </row>
    <row r="2" spans="1:15" s="387" customFormat="1" ht="17.399999999999999">
      <c r="A2" s="641" t="s">
        <v>157</v>
      </c>
      <c r="B2" s="641"/>
      <c r="C2" s="384"/>
      <c r="D2" s="384"/>
      <c r="E2" s="384"/>
      <c r="F2" s="384"/>
      <c r="G2" s="384"/>
      <c r="H2" s="385"/>
      <c r="I2" s="386"/>
      <c r="J2" s="386"/>
      <c r="L2" s="388"/>
      <c r="M2" s="388"/>
      <c r="N2" s="382"/>
      <c r="O2" s="389"/>
    </row>
    <row r="3" spans="1:15" s="383" customFormat="1">
      <c r="A3" s="379"/>
      <c r="B3" s="380"/>
      <c r="C3" s="381"/>
      <c r="D3" s="381"/>
      <c r="E3" s="381"/>
      <c r="F3" s="381"/>
      <c r="G3" s="381"/>
      <c r="H3" s="382"/>
    </row>
    <row r="4" spans="1:15" s="383" customFormat="1" ht="23.4">
      <c r="A4" s="379">
        <f>1</f>
        <v>1</v>
      </c>
      <c r="B4" s="390" t="s">
        <v>116</v>
      </c>
      <c r="C4" s="381"/>
      <c r="D4" s="381"/>
      <c r="E4" s="381"/>
      <c r="F4" s="381"/>
      <c r="G4" s="381"/>
      <c r="H4" s="382"/>
    </row>
    <row r="5" spans="1:15" s="383" customFormat="1" ht="22.8">
      <c r="A5" s="379">
        <f>COUNT($A$4:A4)+1</f>
        <v>2</v>
      </c>
      <c r="B5" s="391" t="s">
        <v>117</v>
      </c>
      <c r="C5" s="381"/>
      <c r="D5" s="381"/>
      <c r="E5" s="381"/>
      <c r="F5" s="381"/>
      <c r="G5" s="381"/>
      <c r="H5" s="382"/>
    </row>
    <row r="6" spans="1:15" s="383" customFormat="1">
      <c r="A6" s="379">
        <f>COUNT($A$4:A5)+1</f>
        <v>3</v>
      </c>
      <c r="B6" s="391" t="s">
        <v>142</v>
      </c>
      <c r="C6" s="381"/>
      <c r="D6" s="381"/>
      <c r="E6" s="381"/>
      <c r="F6" s="381"/>
      <c r="G6" s="381"/>
      <c r="H6" s="382"/>
    </row>
    <row r="7" spans="1:15" s="393" customFormat="1" ht="22.8">
      <c r="A7" s="379">
        <f>COUNT($A$4:A6)+1</f>
        <v>4</v>
      </c>
      <c r="B7" s="391" t="s">
        <v>118</v>
      </c>
      <c r="C7" s="381"/>
      <c r="D7" s="381"/>
      <c r="E7" s="381"/>
      <c r="F7" s="381"/>
      <c r="G7" s="381"/>
      <c r="H7" s="392"/>
    </row>
    <row r="8" spans="1:15" s="383" customFormat="1">
      <c r="A8" s="379">
        <f>COUNT($A$4:A7)+1</f>
        <v>5</v>
      </c>
      <c r="B8" s="391" t="s">
        <v>133</v>
      </c>
      <c r="C8" s="381"/>
      <c r="D8" s="381"/>
      <c r="E8" s="381"/>
      <c r="F8" s="381"/>
      <c r="G8" s="381"/>
      <c r="H8" s="382"/>
    </row>
    <row r="9" spans="1:15" s="383" customFormat="1" ht="22.8">
      <c r="A9" s="379"/>
      <c r="B9" s="391" t="s">
        <v>119</v>
      </c>
      <c r="C9" s="381"/>
      <c r="D9" s="381"/>
      <c r="E9" s="381"/>
      <c r="F9" s="381"/>
      <c r="G9" s="381"/>
      <c r="H9" s="382"/>
    </row>
    <row r="10" spans="1:15" s="383" customFormat="1">
      <c r="A10" s="379">
        <f>COUNT($A$4:A8)+1</f>
        <v>6</v>
      </c>
      <c r="B10" s="391" t="s">
        <v>143</v>
      </c>
      <c r="C10" s="381"/>
      <c r="D10" s="381"/>
      <c r="E10" s="381"/>
      <c r="F10" s="381"/>
      <c r="G10" s="381"/>
      <c r="H10" s="382"/>
    </row>
    <row r="11" spans="1:15" s="383" customFormat="1" ht="22.8">
      <c r="A11" s="379">
        <f>COUNT($A$4:A10)+1</f>
        <v>7</v>
      </c>
      <c r="B11" s="391" t="s">
        <v>120</v>
      </c>
      <c r="C11" s="381"/>
      <c r="D11" s="381"/>
      <c r="E11" s="381"/>
      <c r="F11" s="381"/>
      <c r="G11" s="381"/>
      <c r="H11" s="382"/>
    </row>
    <row r="12" spans="1:15" s="383" customFormat="1" ht="22.8">
      <c r="A12" s="379">
        <f>COUNT($A$4:A11)+1</f>
        <v>8</v>
      </c>
      <c r="B12" s="391" t="s">
        <v>121</v>
      </c>
      <c r="C12" s="381"/>
      <c r="D12" s="381"/>
      <c r="E12" s="381"/>
      <c r="F12" s="381"/>
      <c r="G12" s="381"/>
      <c r="H12" s="382"/>
    </row>
    <row r="13" spans="1:15" s="383" customFormat="1" ht="22.8">
      <c r="A13" s="379">
        <f>COUNT($A$4:A12)+1</f>
        <v>9</v>
      </c>
      <c r="B13" s="391" t="s">
        <v>122</v>
      </c>
      <c r="C13" s="381"/>
      <c r="D13" s="381"/>
      <c r="E13" s="381"/>
      <c r="F13" s="381"/>
      <c r="G13" s="381"/>
      <c r="H13" s="382"/>
    </row>
    <row r="14" spans="1:15" s="383" customFormat="1" ht="22.8">
      <c r="A14" s="379">
        <f>COUNT($A$4:A13)+1</f>
        <v>10</v>
      </c>
      <c r="B14" s="391" t="s">
        <v>145</v>
      </c>
      <c r="C14" s="381"/>
      <c r="D14" s="381"/>
      <c r="E14" s="381"/>
      <c r="F14" s="381"/>
      <c r="G14" s="381"/>
      <c r="H14" s="382"/>
    </row>
    <row r="15" spans="1:15" s="383" customFormat="1" ht="22.8">
      <c r="A15" s="379">
        <f>COUNT($A$4:A14)+1</f>
        <v>11</v>
      </c>
      <c r="B15" s="391" t="s">
        <v>146</v>
      </c>
      <c r="C15" s="381"/>
      <c r="D15" s="381"/>
      <c r="E15" s="381"/>
      <c r="F15" s="381"/>
      <c r="G15" s="381"/>
      <c r="H15" s="382"/>
    </row>
    <row r="16" spans="1:15" s="383" customFormat="1" ht="22.8">
      <c r="A16" s="379">
        <f>COUNT($A$4:A15)+1</f>
        <v>12</v>
      </c>
      <c r="B16" s="391" t="s">
        <v>147</v>
      </c>
      <c r="C16" s="381"/>
      <c r="D16" s="381"/>
      <c r="E16" s="381"/>
      <c r="F16" s="381"/>
      <c r="G16" s="381"/>
      <c r="H16" s="382"/>
    </row>
    <row r="17" spans="1:8" s="383" customFormat="1" ht="22.8">
      <c r="A17" s="379">
        <f>COUNT($A$4:A16)+1</f>
        <v>13</v>
      </c>
      <c r="B17" s="391" t="s">
        <v>148</v>
      </c>
      <c r="C17" s="381"/>
      <c r="D17" s="381"/>
      <c r="E17" s="381"/>
      <c r="F17" s="381"/>
      <c r="G17" s="381"/>
      <c r="H17" s="382"/>
    </row>
    <row r="18" spans="1:8" s="383" customFormat="1">
      <c r="A18" s="379">
        <f>COUNT($A$4:A17)+1</f>
        <v>14</v>
      </c>
      <c r="B18" s="391" t="s">
        <v>149</v>
      </c>
      <c r="C18" s="381"/>
      <c r="D18" s="381"/>
      <c r="E18" s="381"/>
      <c r="F18" s="381"/>
      <c r="G18" s="381"/>
      <c r="H18" s="382"/>
    </row>
    <row r="19" spans="1:8" s="383" customFormat="1">
      <c r="A19" s="379">
        <f>COUNT($A$4:A18)+1</f>
        <v>15</v>
      </c>
      <c r="B19" s="391" t="s">
        <v>150</v>
      </c>
      <c r="C19" s="381"/>
      <c r="D19" s="381"/>
      <c r="E19" s="381"/>
      <c r="F19" s="381"/>
      <c r="G19" s="381"/>
      <c r="H19" s="382"/>
    </row>
    <row r="20" spans="1:8" s="383" customFormat="1">
      <c r="A20" s="379">
        <f>COUNT($A$4:A19)+1</f>
        <v>16</v>
      </c>
      <c r="B20" s="391" t="s">
        <v>123</v>
      </c>
      <c r="C20" s="381"/>
      <c r="D20" s="381"/>
      <c r="E20" s="381"/>
      <c r="F20" s="381"/>
      <c r="G20" s="381"/>
      <c r="H20" s="382"/>
    </row>
    <row r="21" spans="1:8" s="383" customFormat="1">
      <c r="A21" s="379"/>
      <c r="B21" s="391"/>
      <c r="C21" s="381"/>
      <c r="D21" s="381"/>
      <c r="E21" s="381"/>
      <c r="F21" s="381"/>
      <c r="G21" s="381"/>
      <c r="H21" s="382"/>
    </row>
    <row r="22" spans="1:8" s="395" customFormat="1" ht="15.6">
      <c r="A22" s="641" t="s">
        <v>614</v>
      </c>
      <c r="B22" s="641"/>
      <c r="C22" s="384"/>
      <c r="D22" s="384"/>
      <c r="E22" s="384"/>
      <c r="F22" s="384"/>
      <c r="G22" s="384"/>
      <c r="H22" s="394"/>
    </row>
    <row r="23" spans="1:8" s="383" customFormat="1">
      <c r="A23" s="379"/>
      <c r="B23" s="391"/>
      <c r="C23" s="381"/>
      <c r="D23" s="381"/>
      <c r="E23" s="381"/>
      <c r="F23" s="381"/>
      <c r="G23" s="381"/>
      <c r="H23" s="382"/>
    </row>
    <row r="24" spans="1:8" s="383" customFormat="1" ht="23.4">
      <c r="A24" s="379">
        <f>1</f>
        <v>1</v>
      </c>
      <c r="B24" s="390" t="s">
        <v>116</v>
      </c>
      <c r="C24" s="381"/>
      <c r="D24" s="381"/>
      <c r="E24" s="381"/>
      <c r="F24" s="381"/>
      <c r="G24" s="381"/>
      <c r="H24" s="382"/>
    </row>
    <row r="25" spans="1:8" s="383" customFormat="1" ht="22.8">
      <c r="A25" s="379">
        <f>COUNT($A$24:A24)+1</f>
        <v>2</v>
      </c>
      <c r="B25" s="391" t="s">
        <v>117</v>
      </c>
      <c r="C25" s="381"/>
      <c r="D25" s="381"/>
      <c r="E25" s="381"/>
      <c r="F25" s="381"/>
      <c r="G25" s="381"/>
      <c r="H25" s="382"/>
    </row>
    <row r="26" spans="1:8" s="383" customFormat="1">
      <c r="A26" s="379">
        <f>COUNT($A$24:A25)+1</f>
        <v>3</v>
      </c>
      <c r="B26" s="391" t="s">
        <v>142</v>
      </c>
      <c r="C26" s="381"/>
      <c r="D26" s="381"/>
      <c r="E26" s="381"/>
      <c r="F26" s="381"/>
      <c r="G26" s="381"/>
      <c r="H26" s="382"/>
    </row>
    <row r="27" spans="1:8" s="383" customFormat="1" ht="22.8">
      <c r="A27" s="379">
        <f>COUNT($A$24:A26)+1</f>
        <v>4</v>
      </c>
      <c r="B27" s="391" t="s">
        <v>118</v>
      </c>
      <c r="C27" s="381"/>
      <c r="D27" s="381"/>
      <c r="E27" s="381"/>
      <c r="F27" s="381"/>
      <c r="G27" s="381"/>
      <c r="H27" s="382"/>
    </row>
    <row r="28" spans="1:8" s="383" customFormat="1">
      <c r="A28" s="379">
        <f>COUNT($A$24:A27)+1</f>
        <v>5</v>
      </c>
      <c r="B28" s="391" t="s">
        <v>133</v>
      </c>
      <c r="C28" s="381"/>
      <c r="D28" s="381"/>
      <c r="E28" s="381"/>
      <c r="F28" s="381"/>
      <c r="G28" s="381"/>
      <c r="H28" s="382"/>
    </row>
    <row r="29" spans="1:8" s="383" customFormat="1" ht="22.8">
      <c r="A29" s="379">
        <f>COUNT($A$24:A28)+1</f>
        <v>6</v>
      </c>
      <c r="B29" s="391" t="s">
        <v>119</v>
      </c>
      <c r="C29" s="381"/>
      <c r="D29" s="381"/>
      <c r="E29" s="381"/>
      <c r="F29" s="381"/>
      <c r="G29" s="381"/>
      <c r="H29" s="382"/>
    </row>
    <row r="30" spans="1:8" s="383" customFormat="1">
      <c r="A30" s="379"/>
      <c r="B30" s="391" t="s">
        <v>143</v>
      </c>
      <c r="C30" s="381"/>
      <c r="D30" s="381"/>
      <c r="E30" s="381"/>
      <c r="F30" s="381"/>
      <c r="G30" s="381"/>
      <c r="H30" s="382"/>
    </row>
    <row r="31" spans="1:8" s="383" customFormat="1" ht="22.8">
      <c r="A31" s="379"/>
      <c r="B31" s="391" t="s">
        <v>120</v>
      </c>
      <c r="C31" s="381"/>
      <c r="D31" s="381"/>
      <c r="E31" s="381"/>
      <c r="F31" s="381"/>
      <c r="G31" s="381"/>
      <c r="H31" s="382"/>
    </row>
    <row r="32" spans="1:8" s="383" customFormat="1" ht="22.8">
      <c r="A32" s="379"/>
      <c r="B32" s="391" t="s">
        <v>121</v>
      </c>
      <c r="C32" s="381"/>
      <c r="D32" s="381"/>
      <c r="E32" s="381"/>
      <c r="F32" s="381"/>
      <c r="G32" s="381"/>
      <c r="H32" s="382"/>
    </row>
    <row r="33" spans="1:8" s="383" customFormat="1" ht="22.8">
      <c r="A33" s="379"/>
      <c r="B33" s="391" t="s">
        <v>122</v>
      </c>
      <c r="C33" s="381"/>
      <c r="D33" s="381"/>
      <c r="E33" s="381"/>
      <c r="F33" s="381"/>
      <c r="G33" s="381"/>
      <c r="H33" s="382"/>
    </row>
    <row r="34" spans="1:8" s="383" customFormat="1" ht="22.8">
      <c r="A34" s="379"/>
      <c r="B34" s="391" t="s">
        <v>145</v>
      </c>
      <c r="C34" s="381"/>
      <c r="D34" s="381"/>
      <c r="E34" s="381"/>
      <c r="F34" s="381"/>
      <c r="G34" s="381"/>
      <c r="H34" s="382"/>
    </row>
    <row r="35" spans="1:8" s="383" customFormat="1" ht="22.8">
      <c r="A35" s="379"/>
      <c r="B35" s="391" t="s">
        <v>146</v>
      </c>
      <c r="C35" s="381"/>
      <c r="D35" s="381"/>
      <c r="E35" s="381"/>
      <c r="F35" s="381"/>
      <c r="G35" s="381"/>
      <c r="H35" s="382"/>
    </row>
    <row r="36" spans="1:8" s="383" customFormat="1" ht="22.8">
      <c r="A36" s="379"/>
      <c r="B36" s="391" t="s">
        <v>147</v>
      </c>
      <c r="C36" s="381"/>
      <c r="D36" s="381"/>
      <c r="E36" s="381"/>
      <c r="F36" s="381"/>
      <c r="G36" s="381"/>
      <c r="H36" s="382"/>
    </row>
    <row r="37" spans="1:8" s="383" customFormat="1" ht="22.8">
      <c r="A37" s="379"/>
      <c r="B37" s="391" t="s">
        <v>148</v>
      </c>
      <c r="C37" s="381"/>
      <c r="D37" s="381"/>
      <c r="E37" s="381"/>
      <c r="F37" s="381"/>
      <c r="G37" s="381"/>
      <c r="H37" s="382"/>
    </row>
    <row r="38" spans="1:8" s="383" customFormat="1">
      <c r="A38" s="379"/>
      <c r="B38" s="391" t="s">
        <v>149</v>
      </c>
      <c r="C38" s="381"/>
      <c r="D38" s="381"/>
      <c r="E38" s="381"/>
      <c r="F38" s="381"/>
      <c r="G38" s="381"/>
      <c r="H38" s="382"/>
    </row>
    <row r="39" spans="1:8" s="383" customFormat="1">
      <c r="A39" s="379"/>
      <c r="B39" s="391" t="s">
        <v>150</v>
      </c>
      <c r="C39" s="381"/>
      <c r="D39" s="381"/>
      <c r="E39" s="381"/>
      <c r="F39" s="381"/>
      <c r="G39" s="381"/>
      <c r="H39" s="382"/>
    </row>
    <row r="40" spans="1:8" s="383" customFormat="1">
      <c r="A40" s="379"/>
      <c r="B40" s="391" t="s">
        <v>123</v>
      </c>
      <c r="C40" s="381"/>
      <c r="D40" s="381"/>
      <c r="E40" s="381"/>
      <c r="F40" s="381"/>
      <c r="G40" s="381"/>
      <c r="H40" s="382"/>
    </row>
    <row r="41" spans="1:8" s="395" customFormat="1">
      <c r="B41" s="278"/>
      <c r="C41" s="384"/>
      <c r="D41" s="384"/>
      <c r="E41" s="384"/>
      <c r="F41" s="384"/>
      <c r="G41" s="384"/>
      <c r="H41" s="394"/>
    </row>
    <row r="42" spans="1:8" s="395" customFormat="1" ht="15.6">
      <c r="A42" s="641" t="s">
        <v>155</v>
      </c>
      <c r="B42" s="641"/>
      <c r="C42" s="384"/>
      <c r="D42" s="384"/>
      <c r="E42" s="384"/>
      <c r="F42" s="384"/>
      <c r="G42" s="384"/>
      <c r="H42" s="394"/>
    </row>
    <row r="43" spans="1:8" s="383" customFormat="1">
      <c r="A43" s="379"/>
      <c r="B43" s="380"/>
      <c r="C43" s="381"/>
      <c r="D43" s="381"/>
      <c r="E43" s="381"/>
      <c r="F43" s="381"/>
      <c r="G43" s="381"/>
      <c r="H43" s="382"/>
    </row>
    <row r="44" spans="1:8" s="395" customFormat="1" ht="22.8">
      <c r="A44" s="379">
        <v>1</v>
      </c>
      <c r="B44" s="391" t="s">
        <v>139</v>
      </c>
      <c r="C44" s="384"/>
      <c r="D44" s="384"/>
      <c r="E44" s="384"/>
      <c r="F44" s="384"/>
      <c r="G44" s="384"/>
      <c r="H44" s="394"/>
    </row>
    <row r="45" spans="1:8" s="395" customFormat="1" ht="23.4">
      <c r="A45" s="379">
        <v>2</v>
      </c>
      <c r="B45" s="390" t="s">
        <v>132</v>
      </c>
      <c r="C45" s="384"/>
      <c r="D45" s="384"/>
      <c r="E45" s="384"/>
      <c r="F45" s="384"/>
      <c r="G45" s="384"/>
      <c r="H45" s="394"/>
    </row>
    <row r="46" spans="1:8" s="395" customFormat="1" ht="45.6">
      <c r="A46" s="379">
        <v>3</v>
      </c>
      <c r="B46" s="396" t="s">
        <v>140</v>
      </c>
      <c r="C46" s="384"/>
      <c r="D46" s="384"/>
      <c r="E46" s="384"/>
      <c r="F46" s="384"/>
      <c r="G46" s="384"/>
      <c r="H46" s="394"/>
    </row>
    <row r="47" spans="1:8" s="395" customFormat="1" ht="23.4">
      <c r="A47" s="379">
        <v>4</v>
      </c>
      <c r="B47" s="390" t="s">
        <v>141</v>
      </c>
      <c r="C47" s="384"/>
      <c r="D47" s="384"/>
      <c r="E47" s="384"/>
      <c r="F47" s="384"/>
      <c r="G47" s="384"/>
      <c r="H47" s="394"/>
    </row>
    <row r="48" spans="1:8" s="395" customFormat="1" ht="23.4">
      <c r="A48" s="379">
        <v>5</v>
      </c>
      <c r="B48" s="390" t="s">
        <v>116</v>
      </c>
      <c r="C48" s="384"/>
      <c r="D48" s="384"/>
      <c r="E48" s="384"/>
      <c r="F48" s="384"/>
      <c r="G48" s="384"/>
      <c r="H48" s="394"/>
    </row>
    <row r="49" spans="1:8" s="395" customFormat="1" ht="22.8">
      <c r="A49" s="379">
        <v>6</v>
      </c>
      <c r="B49" s="380" t="s">
        <v>117</v>
      </c>
      <c r="C49" s="384"/>
      <c r="D49" s="384"/>
      <c r="E49" s="384"/>
      <c r="F49" s="384"/>
      <c r="G49" s="384"/>
      <c r="H49" s="394"/>
    </row>
    <row r="50" spans="1:8" s="395" customFormat="1">
      <c r="A50" s="379">
        <v>7</v>
      </c>
      <c r="B50" s="380" t="s">
        <v>142</v>
      </c>
      <c r="C50" s="384"/>
      <c r="D50" s="384"/>
      <c r="E50" s="384"/>
      <c r="F50" s="384"/>
      <c r="G50" s="384"/>
      <c r="H50" s="394"/>
    </row>
    <row r="51" spans="1:8" s="395" customFormat="1" ht="22.8">
      <c r="A51" s="379">
        <v>8</v>
      </c>
      <c r="B51" s="380" t="s">
        <v>118</v>
      </c>
      <c r="C51" s="384"/>
      <c r="D51" s="384"/>
      <c r="E51" s="384"/>
      <c r="F51" s="384"/>
      <c r="G51" s="384"/>
      <c r="H51" s="394"/>
    </row>
    <row r="52" spans="1:8" s="395" customFormat="1">
      <c r="A52" s="379">
        <v>9</v>
      </c>
      <c r="B52" s="380" t="s">
        <v>133</v>
      </c>
      <c r="C52" s="384"/>
      <c r="D52" s="384"/>
      <c r="E52" s="384"/>
      <c r="F52" s="384"/>
      <c r="G52" s="384"/>
      <c r="H52" s="394"/>
    </row>
    <row r="53" spans="1:8" s="395" customFormat="1" ht="22.8">
      <c r="A53" s="379">
        <v>10</v>
      </c>
      <c r="B53" s="380" t="s">
        <v>119</v>
      </c>
      <c r="C53" s="384"/>
      <c r="D53" s="384"/>
      <c r="E53" s="384"/>
      <c r="F53" s="384"/>
      <c r="G53" s="384"/>
      <c r="H53" s="394"/>
    </row>
    <row r="54" spans="1:8" s="395" customFormat="1">
      <c r="A54" s="379"/>
      <c r="B54" s="380" t="s">
        <v>143</v>
      </c>
      <c r="C54" s="384"/>
      <c r="D54" s="384"/>
      <c r="E54" s="384"/>
      <c r="F54" s="384"/>
      <c r="G54" s="384"/>
      <c r="H54" s="394"/>
    </row>
    <row r="55" spans="1:8" s="395" customFormat="1" ht="22.8">
      <c r="A55" s="379"/>
      <c r="B55" s="380" t="s">
        <v>120</v>
      </c>
      <c r="C55" s="384"/>
      <c r="D55" s="384"/>
      <c r="E55" s="384"/>
      <c r="F55" s="384"/>
      <c r="G55" s="384"/>
      <c r="H55" s="394"/>
    </row>
    <row r="56" spans="1:8" s="395" customFormat="1" ht="22.8">
      <c r="A56" s="379"/>
      <c r="B56" s="380" t="s">
        <v>121</v>
      </c>
      <c r="C56" s="384"/>
      <c r="D56" s="384"/>
      <c r="E56" s="384"/>
      <c r="F56" s="384"/>
      <c r="G56" s="384"/>
      <c r="H56" s="394"/>
    </row>
    <row r="57" spans="1:8" s="395" customFormat="1" ht="22.8">
      <c r="A57" s="379"/>
      <c r="B57" s="380" t="s">
        <v>122</v>
      </c>
      <c r="C57" s="384"/>
      <c r="D57" s="384"/>
      <c r="E57" s="384"/>
      <c r="F57" s="384"/>
      <c r="G57" s="384"/>
      <c r="H57" s="394"/>
    </row>
    <row r="58" spans="1:8" s="395" customFormat="1" ht="22.8">
      <c r="A58" s="379"/>
      <c r="B58" s="380" t="s">
        <v>144</v>
      </c>
      <c r="C58" s="384"/>
      <c r="D58" s="384"/>
      <c r="E58" s="384"/>
      <c r="F58" s="384"/>
      <c r="G58" s="384"/>
      <c r="H58" s="394"/>
    </row>
    <row r="59" spans="1:8" s="395" customFormat="1" ht="22.8">
      <c r="A59" s="379"/>
      <c r="B59" s="380" t="s">
        <v>145</v>
      </c>
      <c r="C59" s="384"/>
      <c r="D59" s="384"/>
      <c r="E59" s="384"/>
      <c r="F59" s="384"/>
      <c r="G59" s="384"/>
      <c r="H59" s="394"/>
    </row>
    <row r="60" spans="1:8" s="395" customFormat="1" ht="22.8">
      <c r="A60" s="379"/>
      <c r="B60" s="380" t="s">
        <v>146</v>
      </c>
      <c r="C60" s="384"/>
      <c r="D60" s="384"/>
      <c r="E60" s="384"/>
      <c r="F60" s="384"/>
      <c r="G60" s="384"/>
      <c r="H60" s="394"/>
    </row>
    <row r="61" spans="1:8" s="395" customFormat="1" ht="22.8">
      <c r="A61" s="379"/>
      <c r="B61" s="380" t="s">
        <v>147</v>
      </c>
      <c r="C61" s="384"/>
      <c r="D61" s="384"/>
      <c r="E61" s="384"/>
      <c r="F61" s="384"/>
      <c r="G61" s="384"/>
      <c r="H61" s="394"/>
    </row>
    <row r="62" spans="1:8" s="395" customFormat="1" ht="22.8">
      <c r="A62" s="379"/>
      <c r="B62" s="380" t="s">
        <v>148</v>
      </c>
      <c r="C62" s="384"/>
      <c r="D62" s="384"/>
      <c r="E62" s="384"/>
      <c r="F62" s="384"/>
      <c r="G62" s="384"/>
      <c r="H62" s="394"/>
    </row>
    <row r="63" spans="1:8" s="395" customFormat="1">
      <c r="A63" s="379"/>
      <c r="B63" s="380" t="s">
        <v>149</v>
      </c>
      <c r="C63" s="384"/>
      <c r="D63" s="384"/>
      <c r="E63" s="384"/>
      <c r="F63" s="384"/>
      <c r="G63" s="384"/>
      <c r="H63" s="394"/>
    </row>
    <row r="64" spans="1:8" s="395" customFormat="1">
      <c r="A64" s="379"/>
      <c r="B64" s="380" t="s">
        <v>150</v>
      </c>
      <c r="C64" s="384"/>
      <c r="D64" s="384"/>
      <c r="E64" s="384"/>
      <c r="F64" s="384"/>
      <c r="G64" s="384"/>
      <c r="H64" s="394"/>
    </row>
    <row r="65" spans="1:8" s="395" customFormat="1">
      <c r="A65" s="379"/>
      <c r="B65" s="380" t="s">
        <v>123</v>
      </c>
      <c r="C65" s="384"/>
      <c r="D65" s="384"/>
      <c r="E65" s="384"/>
      <c r="F65" s="384"/>
      <c r="G65" s="384"/>
      <c r="H65" s="394"/>
    </row>
    <row r="66" spans="1:8" s="395" customFormat="1" ht="24">
      <c r="A66" s="379">
        <v>11</v>
      </c>
      <c r="B66" s="397" t="s">
        <v>156</v>
      </c>
      <c r="C66" s="384"/>
      <c r="D66" s="384"/>
      <c r="E66" s="384"/>
      <c r="F66" s="384"/>
      <c r="G66" s="384"/>
      <c r="H66" s="394"/>
    </row>
    <row r="67" spans="1:8">
      <c r="A67" s="398"/>
      <c r="B67" s="399"/>
      <c r="C67" s="400"/>
      <c r="D67" s="400"/>
      <c r="E67" s="400"/>
      <c r="F67" s="400"/>
    </row>
    <row r="68" spans="1:8" s="395" customFormat="1" ht="15.6">
      <c r="A68" s="641" t="s">
        <v>158</v>
      </c>
      <c r="B68" s="641"/>
      <c r="C68" s="384"/>
      <c r="D68" s="384"/>
      <c r="E68" s="384"/>
      <c r="F68" s="384"/>
      <c r="G68" s="384"/>
      <c r="H68" s="394"/>
    </row>
    <row r="69" spans="1:8" s="383" customFormat="1">
      <c r="A69" s="379"/>
      <c r="B69" s="380"/>
      <c r="C69" s="381"/>
      <c r="D69" s="381"/>
      <c r="E69" s="381"/>
      <c r="F69" s="381"/>
      <c r="G69" s="381"/>
      <c r="H69" s="382"/>
    </row>
    <row r="70" spans="1:8" s="395" customFormat="1" ht="34.799999999999997">
      <c r="A70" s="403">
        <v>1</v>
      </c>
      <c r="B70" s="404" t="s">
        <v>159</v>
      </c>
      <c r="C70" s="384"/>
      <c r="D70" s="384"/>
      <c r="E70" s="384"/>
      <c r="F70" s="384"/>
      <c r="G70" s="384"/>
      <c r="H70" s="394"/>
    </row>
    <row r="71" spans="1:8" ht="22.8">
      <c r="A71" s="403">
        <f>COUNT($A$69:A70)+1</f>
        <v>2</v>
      </c>
      <c r="B71" s="405" t="s">
        <v>160</v>
      </c>
    </row>
    <row r="72" spans="1:8" ht="22.8">
      <c r="A72" s="403">
        <f>COUNT($A$69:A71)+1</f>
        <v>3</v>
      </c>
      <c r="B72" s="405" t="s">
        <v>161</v>
      </c>
    </row>
    <row r="73" spans="1:8" ht="22.8">
      <c r="A73" s="403">
        <f>COUNT($A$69:A72)+1</f>
        <v>4</v>
      </c>
      <c r="B73" s="405" t="s">
        <v>162</v>
      </c>
    </row>
    <row r="74" spans="1:8" ht="22.8">
      <c r="A74" s="403"/>
      <c r="B74" s="405" t="s">
        <v>163</v>
      </c>
    </row>
    <row r="75" spans="1:8">
      <c r="A75" s="403"/>
      <c r="B75" s="405" t="s">
        <v>164</v>
      </c>
    </row>
    <row r="76" spans="1:8">
      <c r="A76" s="403"/>
      <c r="B76" s="405" t="s">
        <v>165</v>
      </c>
    </row>
    <row r="77" spans="1:8">
      <c r="A77" s="403"/>
      <c r="B77" s="405" t="s">
        <v>166</v>
      </c>
    </row>
    <row r="78" spans="1:8" ht="22.8">
      <c r="A78" s="403"/>
      <c r="B78" s="405" t="s">
        <v>167</v>
      </c>
    </row>
    <row r="79" spans="1:8">
      <c r="A79" s="402"/>
      <c r="B79" s="406"/>
    </row>
    <row r="80" spans="1:8" s="395" customFormat="1" ht="15.6">
      <c r="A80" s="641" t="s">
        <v>151</v>
      </c>
      <c r="B80" s="641"/>
      <c r="C80" s="384"/>
      <c r="D80" s="384"/>
      <c r="E80" s="384"/>
      <c r="F80" s="384"/>
      <c r="G80" s="384"/>
      <c r="H80" s="394"/>
    </row>
    <row r="81" spans="1:8" s="383" customFormat="1">
      <c r="A81" s="379"/>
      <c r="B81" s="380"/>
      <c r="C81" s="381"/>
      <c r="D81" s="381"/>
      <c r="E81" s="381"/>
      <c r="F81" s="381"/>
      <c r="G81" s="381"/>
      <c r="H81" s="382"/>
    </row>
    <row r="82" spans="1:8" ht="22.8">
      <c r="A82" s="403">
        <v>1</v>
      </c>
      <c r="B82" s="391" t="s">
        <v>139</v>
      </c>
    </row>
    <row r="83" spans="1:8" ht="23.4">
      <c r="A83" s="403">
        <f>COUNT($A$81:A82)+1</f>
        <v>2</v>
      </c>
      <c r="B83" s="390" t="s">
        <v>132</v>
      </c>
    </row>
    <row r="84" spans="1:8" ht="45.6">
      <c r="A84" s="403">
        <f>COUNT($A$81:A83)+1</f>
        <v>3</v>
      </c>
      <c r="B84" s="396" t="s">
        <v>140</v>
      </c>
    </row>
    <row r="85" spans="1:8" ht="23.4">
      <c r="A85" s="403">
        <f>COUNT($A$81:A84)+1</f>
        <v>4</v>
      </c>
      <c r="B85" s="390" t="s">
        <v>141</v>
      </c>
    </row>
    <row r="86" spans="1:8" ht="23.4">
      <c r="A86" s="403">
        <f>COUNT($A$81:A85)+1</f>
        <v>5</v>
      </c>
      <c r="B86" s="390" t="s">
        <v>116</v>
      </c>
    </row>
    <row r="87" spans="1:8" ht="22.8">
      <c r="A87" s="403">
        <f>COUNT($A$81:A86)+1</f>
        <v>6</v>
      </c>
      <c r="B87" s="380" t="s">
        <v>117</v>
      </c>
    </row>
    <row r="88" spans="1:8">
      <c r="A88" s="403">
        <f>COUNT($A$81:A87)+1</f>
        <v>7</v>
      </c>
      <c r="B88" s="380" t="s">
        <v>142</v>
      </c>
    </row>
    <row r="89" spans="1:8" ht="22.8">
      <c r="A89" s="403">
        <f>COUNT($A$81:A88)+1</f>
        <v>8</v>
      </c>
      <c r="B89" s="380" t="s">
        <v>118</v>
      </c>
    </row>
    <row r="90" spans="1:8">
      <c r="A90" s="403">
        <f>COUNT($A$81:A89)+1</f>
        <v>9</v>
      </c>
      <c r="B90" s="380" t="s">
        <v>133</v>
      </c>
    </row>
    <row r="91" spans="1:8" ht="22.8">
      <c r="A91" s="403">
        <f>COUNT($A$81:A90)+1</f>
        <v>10</v>
      </c>
      <c r="B91" s="380" t="s">
        <v>119</v>
      </c>
    </row>
    <row r="92" spans="1:8">
      <c r="A92" s="403"/>
      <c r="B92" s="380" t="s">
        <v>143</v>
      </c>
    </row>
    <row r="93" spans="1:8" ht="22.8">
      <c r="A93" s="403"/>
      <c r="B93" s="380" t="s">
        <v>120</v>
      </c>
    </row>
    <row r="94" spans="1:8" ht="22.8">
      <c r="A94" s="403"/>
      <c r="B94" s="380" t="s">
        <v>121</v>
      </c>
    </row>
    <row r="95" spans="1:8" ht="22.8">
      <c r="A95" s="407"/>
      <c r="B95" s="380" t="s">
        <v>122</v>
      </c>
    </row>
    <row r="96" spans="1:8" ht="22.8">
      <c r="A96" s="403"/>
      <c r="B96" s="380" t="s">
        <v>144</v>
      </c>
    </row>
    <row r="97" spans="1:2" ht="22.8">
      <c r="A97" s="407"/>
      <c r="B97" s="380" t="s">
        <v>145</v>
      </c>
    </row>
    <row r="98" spans="1:2" ht="22.8">
      <c r="A98" s="403"/>
      <c r="B98" s="380" t="s">
        <v>146</v>
      </c>
    </row>
    <row r="99" spans="1:2" ht="22.8">
      <c r="A99" s="403"/>
      <c r="B99" s="380" t="s">
        <v>147</v>
      </c>
    </row>
    <row r="100" spans="1:2" ht="22.8">
      <c r="A100" s="403"/>
      <c r="B100" s="380" t="s">
        <v>148</v>
      </c>
    </row>
    <row r="101" spans="1:2">
      <c r="A101" s="403"/>
      <c r="B101" s="380" t="s">
        <v>149</v>
      </c>
    </row>
    <row r="102" spans="1:2">
      <c r="A102" s="403"/>
      <c r="B102" s="380" t="s">
        <v>150</v>
      </c>
    </row>
    <row r="103" spans="1:2">
      <c r="A103" s="403"/>
      <c r="B103" s="380" t="s">
        <v>123</v>
      </c>
    </row>
    <row r="104" spans="1:2">
      <c r="A104" s="402"/>
      <c r="B104" s="406"/>
    </row>
  </sheetData>
  <sheetProtection algorithmName="SHA-512" hashValue="aIYs/DZf0Aq8d3vrTZFVIMqbMQlTX9ya56M2M3JBagmiL9+7TeUklL2rZt7WaRlCtnD4z4F/BZdSyNfXTeTe5Q==" saltValue="+Ap0Mnz+J/cTDyl8J4JEOA==" spinCount="100000" sheet="1" objects="1" scenarios="1"/>
  <mergeCells count="5">
    <mergeCell ref="A68:B68"/>
    <mergeCell ref="A80:B80"/>
    <mergeCell ref="A2:B2"/>
    <mergeCell ref="A42:B42"/>
    <mergeCell ref="A22:B22"/>
  </mergeCells>
  <phoneticPr fontId="0" type="noConversion"/>
  <pageMargins left="0.98425196850393704" right="0.39370078740157483" top="0.98425196850393704" bottom="0.74803149606299213" header="0" footer="0.39370078740157483"/>
  <pageSetup paperSize="9"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M98"/>
  <sheetViews>
    <sheetView view="pageBreakPreview" zoomScaleNormal="100" zoomScaleSheetLayoutView="100" workbookViewId="0">
      <selection activeCell="G17" sqref="G17"/>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10.8867187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877</v>
      </c>
      <c r="F3" s="412"/>
      <c r="G3" s="260"/>
      <c r="H3" s="260"/>
      <c r="I3" s="413"/>
      <c r="J3" s="413"/>
      <c r="K3" s="413"/>
      <c r="M3" s="260"/>
    </row>
    <row r="4" spans="1:13" s="387" customFormat="1" ht="17.399999999999999">
      <c r="A4" s="261"/>
      <c r="B4" s="262"/>
      <c r="C4" s="262"/>
      <c r="D4" s="243" t="s">
        <v>864</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c r="D7" s="426"/>
      <c r="E7" s="427"/>
      <c r="F7" s="428"/>
      <c r="G7" s="268"/>
      <c r="H7" s="268"/>
      <c r="L7" s="642"/>
      <c r="M7" s="424"/>
    </row>
    <row r="8" spans="1:13">
      <c r="D8" s="429" t="s">
        <v>0</v>
      </c>
      <c r="E8" s="427"/>
      <c r="F8" s="428"/>
      <c r="G8" s="268"/>
      <c r="H8" s="268"/>
      <c r="L8" s="614"/>
      <c r="M8" s="424"/>
    </row>
    <row r="9" spans="1:13" ht="12.75" customHeight="1">
      <c r="B9" s="268"/>
      <c r="C9" s="268"/>
      <c r="D9" s="431"/>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124</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79.8">
      <c r="A15" s="244"/>
      <c r="B15" s="245"/>
      <c r="C15" s="466"/>
      <c r="D15" s="139" t="s">
        <v>615</v>
      </c>
      <c r="E15" s="449"/>
      <c r="F15" s="450"/>
      <c r="G15" s="451"/>
      <c r="H15" s="450"/>
      <c r="I15" s="438"/>
      <c r="J15" s="438"/>
      <c r="K15" s="438"/>
      <c r="L15" s="438"/>
      <c r="M15" s="438"/>
    </row>
    <row r="16" spans="1:13" s="265" customFormat="1" ht="12">
      <c r="A16" s="244"/>
      <c r="B16" s="245"/>
      <c r="C16" s="245"/>
      <c r="D16" s="448"/>
      <c r="E16" s="449"/>
      <c r="F16" s="450"/>
      <c r="G16" s="451"/>
      <c r="H16" s="450"/>
      <c r="I16" s="438"/>
      <c r="J16" s="438"/>
      <c r="K16" s="438"/>
      <c r="L16" s="438"/>
      <c r="M16" s="438"/>
    </row>
    <row r="17" spans="1:13" s="265" customFormat="1" ht="54" customHeight="1">
      <c r="A17" s="241" t="str">
        <f>$B$13</f>
        <v>I.</v>
      </c>
      <c r="B17" s="240">
        <f>COUNT(#REF!)+1</f>
        <v>1</v>
      </c>
      <c r="C17" s="269"/>
      <c r="D17" s="678" t="s">
        <v>672</v>
      </c>
      <c r="E17" s="234" t="s">
        <v>109</v>
      </c>
      <c r="F17" s="452">
        <f>1020*1.3*0.5*2</f>
        <v>1326</v>
      </c>
      <c r="G17" s="538"/>
      <c r="H17" s="453">
        <f>ROUND(F17*G17,2)</f>
        <v>0</v>
      </c>
      <c r="I17" s="438"/>
      <c r="J17" s="438"/>
      <c r="K17" s="438"/>
      <c r="L17" s="438"/>
      <c r="M17" s="438"/>
    </row>
    <row r="18" spans="1:13" s="265" customFormat="1" ht="12">
      <c r="A18" s="241"/>
      <c r="B18" s="240"/>
      <c r="C18" s="269"/>
      <c r="D18" s="678"/>
      <c r="E18" s="234"/>
      <c r="F18" s="452"/>
      <c r="G18" s="470"/>
      <c r="H18" s="470"/>
      <c r="I18" s="438"/>
      <c r="J18" s="438"/>
      <c r="K18" s="438"/>
      <c r="L18" s="438"/>
      <c r="M18" s="438"/>
    </row>
    <row r="19" spans="1:13" s="265" customFormat="1" ht="60.6" customHeight="1">
      <c r="A19" s="241" t="str">
        <f>$B$13</f>
        <v>I.</v>
      </c>
      <c r="B19" s="240">
        <f>COUNT($A$15:B17)+1</f>
        <v>2</v>
      </c>
      <c r="C19" s="266"/>
      <c r="D19" s="678" t="s">
        <v>617</v>
      </c>
      <c r="E19" s="234" t="s">
        <v>109</v>
      </c>
      <c r="F19" s="452">
        <f>(F17*0.94)*0.3*0.5</f>
        <v>186.97</v>
      </c>
      <c r="G19" s="538"/>
      <c r="H19" s="453">
        <f>ROUND(F19*G19,2)</f>
        <v>0</v>
      </c>
      <c r="I19" s="438"/>
      <c r="J19" s="438"/>
      <c r="K19" s="438"/>
      <c r="L19" s="438"/>
      <c r="M19" s="438"/>
    </row>
    <row r="20" spans="1:13" s="265" customFormat="1" ht="12">
      <c r="A20" s="241"/>
      <c r="B20" s="240"/>
      <c r="C20" s="269"/>
      <c r="D20" s="678"/>
      <c r="E20" s="234"/>
      <c r="F20" s="452"/>
      <c r="G20" s="470"/>
      <c r="H20" s="470"/>
      <c r="I20" s="438"/>
      <c r="J20" s="438"/>
      <c r="K20" s="438"/>
      <c r="L20" s="438"/>
      <c r="M20" s="438"/>
    </row>
    <row r="21" spans="1:13" s="265" customFormat="1" ht="57">
      <c r="A21" s="241" t="str">
        <f>$B$13</f>
        <v>I.</v>
      </c>
      <c r="B21" s="240">
        <f>COUNT($A$15:B19)+1</f>
        <v>3</v>
      </c>
      <c r="C21" s="266"/>
      <c r="D21" s="678" t="s">
        <v>618</v>
      </c>
      <c r="E21" s="234" t="s">
        <v>109</v>
      </c>
      <c r="F21" s="452">
        <f>+(F17*0.06)*0.3*0.5</f>
        <v>11.93</v>
      </c>
      <c r="G21" s="538"/>
      <c r="H21" s="453">
        <f>ROUND(F21*G21,2)</f>
        <v>0</v>
      </c>
      <c r="I21" s="438"/>
      <c r="J21" s="438"/>
      <c r="K21" s="438"/>
      <c r="L21" s="438"/>
      <c r="M21" s="438"/>
    </row>
    <row r="22" spans="1:13" s="265" customFormat="1" ht="12">
      <c r="A22" s="241"/>
      <c r="B22" s="240"/>
      <c r="C22" s="269"/>
      <c r="D22" s="678"/>
      <c r="E22" s="234"/>
      <c r="F22" s="452"/>
      <c r="G22" s="470"/>
      <c r="H22" s="470"/>
      <c r="I22" s="438"/>
      <c r="J22" s="438"/>
      <c r="K22" s="438"/>
      <c r="L22" s="438"/>
      <c r="M22" s="438"/>
    </row>
    <row r="23" spans="1:13" s="265" customFormat="1" ht="51" customHeight="1">
      <c r="A23" s="241" t="str">
        <f>$B$13</f>
        <v>I.</v>
      </c>
      <c r="B23" s="240">
        <f>COUNT($A$15:B21)+1</f>
        <v>4</v>
      </c>
      <c r="C23" s="266"/>
      <c r="D23" s="678" t="s">
        <v>671</v>
      </c>
      <c r="E23" s="234" t="s">
        <v>11</v>
      </c>
      <c r="F23" s="452">
        <v>1020</v>
      </c>
      <c r="G23" s="538"/>
      <c r="H23" s="453">
        <f>ROUND(F23*G23,2)</f>
        <v>0</v>
      </c>
      <c r="I23" s="438"/>
      <c r="J23" s="438"/>
      <c r="K23" s="438"/>
      <c r="L23" s="438"/>
      <c r="M23" s="438"/>
    </row>
    <row r="24" spans="1:13" s="265" customFormat="1" ht="12">
      <c r="A24" s="241"/>
      <c r="B24" s="240"/>
      <c r="C24" s="269"/>
      <c r="D24" s="678"/>
      <c r="E24" s="234"/>
      <c r="F24" s="452"/>
      <c r="G24" s="470"/>
      <c r="H24" s="470"/>
      <c r="I24" s="438"/>
      <c r="J24" s="438"/>
      <c r="K24" s="438"/>
      <c r="L24" s="438"/>
      <c r="M24" s="438"/>
    </row>
    <row r="25" spans="1:13" s="265" customFormat="1" ht="22.8">
      <c r="A25" s="241" t="str">
        <f>$B$13</f>
        <v>I.</v>
      </c>
      <c r="B25" s="240">
        <f>COUNT($A$15:B23)+1</f>
        <v>5</v>
      </c>
      <c r="C25" s="266"/>
      <c r="D25" s="678" t="s">
        <v>673</v>
      </c>
      <c r="E25" s="234" t="s">
        <v>11</v>
      </c>
      <c r="F25" s="452">
        <v>2040</v>
      </c>
      <c r="G25" s="538"/>
      <c r="H25" s="453">
        <f>ROUND(F25*G25,2)</f>
        <v>0</v>
      </c>
      <c r="I25" s="438"/>
      <c r="J25" s="438"/>
      <c r="K25" s="438"/>
      <c r="L25" s="438"/>
      <c r="M25" s="438"/>
    </row>
    <row r="26" spans="1:13" s="265" customFormat="1">
      <c r="A26" s="241"/>
      <c r="B26" s="240"/>
      <c r="C26" s="269"/>
      <c r="D26" s="440"/>
      <c r="E26" s="234"/>
      <c r="F26" s="452"/>
      <c r="G26" s="470"/>
      <c r="H26" s="470"/>
      <c r="I26" s="438"/>
      <c r="J26" s="438"/>
      <c r="K26" s="438"/>
      <c r="L26" s="438"/>
      <c r="M26" s="438"/>
    </row>
    <row r="27" spans="1:13" s="265" customFormat="1" ht="57">
      <c r="A27" s="241" t="str">
        <f>$B$13</f>
        <v>I.</v>
      </c>
      <c r="B27" s="240">
        <f>COUNT($A$15:B25)+1</f>
        <v>6</v>
      </c>
      <c r="C27" s="266"/>
      <c r="D27" s="678" t="s">
        <v>674</v>
      </c>
      <c r="E27" s="234" t="s">
        <v>109</v>
      </c>
      <c r="F27" s="452">
        <v>14</v>
      </c>
      <c r="G27" s="538"/>
      <c r="H27" s="453">
        <f>ROUND(F27*G27,2)</f>
        <v>0</v>
      </c>
      <c r="I27" s="438"/>
      <c r="J27" s="438"/>
      <c r="K27" s="438"/>
      <c r="L27" s="438"/>
      <c r="M27" s="438"/>
    </row>
    <row r="28" spans="1:13" s="265" customFormat="1" ht="12">
      <c r="A28" s="241"/>
      <c r="B28" s="240"/>
      <c r="C28" s="266"/>
      <c r="D28" s="673"/>
      <c r="E28" s="674"/>
      <c r="F28" s="675"/>
      <c r="G28" s="453"/>
      <c r="H28" s="453"/>
      <c r="I28" s="438"/>
      <c r="J28" s="438"/>
      <c r="K28" s="438"/>
      <c r="L28" s="438"/>
      <c r="M28" s="438"/>
    </row>
    <row r="29" spans="1:13" s="265" customFormat="1" ht="34.200000000000003">
      <c r="A29" s="241" t="str">
        <f>$B$13</f>
        <v>I.</v>
      </c>
      <c r="B29" s="240">
        <f>COUNT($A$15:B27)+1</f>
        <v>7</v>
      </c>
      <c r="C29" s="266"/>
      <c r="D29" s="678" t="s">
        <v>675</v>
      </c>
      <c r="E29" s="234" t="s">
        <v>13</v>
      </c>
      <c r="F29" s="452">
        <v>1</v>
      </c>
      <c r="G29" s="538"/>
      <c r="H29" s="453">
        <f>ROUND(F29*G29,2)</f>
        <v>0</v>
      </c>
      <c r="I29" s="438"/>
      <c r="J29" s="438"/>
      <c r="K29" s="438"/>
      <c r="L29" s="438"/>
      <c r="M29" s="438"/>
    </row>
    <row r="30" spans="1:13" s="265" customFormat="1" ht="12">
      <c r="A30" s="241"/>
      <c r="B30" s="240"/>
      <c r="C30" s="266"/>
      <c r="D30" s="678"/>
      <c r="E30" s="234"/>
      <c r="F30" s="452"/>
      <c r="G30" s="453"/>
      <c r="H30" s="453"/>
      <c r="I30" s="438"/>
      <c r="J30" s="438"/>
      <c r="K30" s="438"/>
      <c r="L30" s="438"/>
      <c r="M30" s="438"/>
    </row>
    <row r="31" spans="1:13" s="265" customFormat="1" ht="22.8">
      <c r="A31" s="241" t="str">
        <f>$B$13</f>
        <v>I.</v>
      </c>
      <c r="B31" s="240">
        <f>COUNT($A$15:B29)+1</f>
        <v>8</v>
      </c>
      <c r="C31" s="266"/>
      <c r="D31" s="678" t="s">
        <v>152</v>
      </c>
      <c r="E31" s="234" t="s">
        <v>11</v>
      </c>
      <c r="F31" s="452">
        <v>40</v>
      </c>
      <c r="G31" s="538"/>
      <c r="H31" s="453">
        <f>ROUND(F31*G31,2)</f>
        <v>0</v>
      </c>
      <c r="I31" s="438"/>
      <c r="J31" s="438"/>
      <c r="K31" s="438"/>
      <c r="L31" s="438"/>
      <c r="M31" s="438"/>
    </row>
    <row r="32" spans="1:13" s="265" customFormat="1" ht="12">
      <c r="A32" s="241"/>
      <c r="B32" s="240"/>
      <c r="C32" s="266"/>
      <c r="D32" s="678"/>
      <c r="E32" s="234"/>
      <c r="F32" s="452"/>
      <c r="G32" s="453"/>
      <c r="H32" s="453"/>
      <c r="I32" s="438"/>
      <c r="J32" s="438"/>
      <c r="K32" s="438"/>
      <c r="L32" s="438"/>
      <c r="M32" s="438"/>
    </row>
    <row r="33" spans="1:13" s="265" customFormat="1" ht="22.8">
      <c r="A33" s="241" t="str">
        <f>$B$13</f>
        <v>I.</v>
      </c>
      <c r="B33" s="240">
        <f>COUNT($A$15:B31)+1</f>
        <v>9</v>
      </c>
      <c r="C33" s="266"/>
      <c r="D33" s="678" t="s">
        <v>676</v>
      </c>
      <c r="E33" s="234" t="s">
        <v>11</v>
      </c>
      <c r="F33" s="452">
        <v>1020</v>
      </c>
      <c r="G33" s="538"/>
      <c r="H33" s="453">
        <f>ROUND(F33*G33,2)</f>
        <v>0</v>
      </c>
      <c r="I33" s="438"/>
      <c r="J33" s="438"/>
      <c r="K33" s="438"/>
      <c r="L33" s="438"/>
      <c r="M33" s="438"/>
    </row>
    <row r="34" spans="1:13" s="265" customFormat="1" ht="12">
      <c r="A34" s="241"/>
      <c r="B34" s="240"/>
      <c r="C34" s="266"/>
      <c r="D34" s="678"/>
      <c r="E34" s="234"/>
      <c r="F34" s="452"/>
      <c r="G34" s="453"/>
      <c r="H34" s="453"/>
      <c r="I34" s="438"/>
      <c r="J34" s="438"/>
      <c r="K34" s="438"/>
      <c r="L34" s="438"/>
      <c r="M34" s="438"/>
    </row>
    <row r="35" spans="1:13" s="265" customFormat="1" ht="68.400000000000006">
      <c r="A35" s="241" t="str">
        <f>$B$13</f>
        <v>I.</v>
      </c>
      <c r="B35" s="240">
        <f>COUNT($A$15:B33)+1</f>
        <v>10</v>
      </c>
      <c r="C35" s="266"/>
      <c r="D35" s="678" t="s">
        <v>620</v>
      </c>
      <c r="E35" s="234" t="s">
        <v>127</v>
      </c>
      <c r="F35" s="452">
        <v>15</v>
      </c>
      <c r="G35" s="538"/>
      <c r="H35" s="453">
        <f>ROUND(F35*G35,2)</f>
        <v>0</v>
      </c>
      <c r="I35" s="438"/>
      <c r="J35" s="438"/>
      <c r="K35" s="438"/>
      <c r="L35" s="438"/>
      <c r="M35" s="438"/>
    </row>
    <row r="36" spans="1:13" s="265" customFormat="1" ht="12">
      <c r="A36" s="246"/>
      <c r="B36" s="247"/>
      <c r="C36" s="247"/>
      <c r="D36" s="454"/>
      <c r="E36" s="234"/>
      <c r="F36" s="452"/>
      <c r="G36" s="453"/>
      <c r="H36" s="453"/>
      <c r="I36" s="438"/>
      <c r="J36" s="438"/>
      <c r="K36" s="438"/>
      <c r="L36" s="438"/>
      <c r="M36" s="438"/>
    </row>
    <row r="37" spans="1:13" s="265" customFormat="1" ht="13.8" thickBot="1">
      <c r="A37" s="248"/>
      <c r="B37" s="249"/>
      <c r="C37" s="249"/>
      <c r="D37" s="455" t="str">
        <f>CONCATENATE(B13," ",D13," - SKUPAJ:")</f>
        <v>I. GRADBENA DELA - SKUPAJ:</v>
      </c>
      <c r="E37" s="455"/>
      <c r="F37" s="456"/>
      <c r="G37" s="457"/>
      <c r="H37" s="458">
        <f>SUM(H17:H35)</f>
        <v>0</v>
      </c>
      <c r="I37" s="438"/>
      <c r="J37" s="438"/>
      <c r="K37" s="438"/>
      <c r="L37" s="438"/>
      <c r="M37" s="438"/>
    </row>
    <row r="38" spans="1:13" s="265" customFormat="1">
      <c r="A38" s="250"/>
      <c r="B38" s="251"/>
      <c r="C38" s="251"/>
      <c r="D38" s="459"/>
      <c r="E38" s="459"/>
      <c r="F38" s="460"/>
      <c r="G38" s="461"/>
      <c r="H38" s="462"/>
      <c r="I38" s="438"/>
      <c r="J38" s="438"/>
      <c r="K38" s="438"/>
      <c r="L38" s="438"/>
      <c r="M38" s="438"/>
    </row>
    <row r="39" spans="1:13" s="265" customFormat="1" ht="16.2" thickBot="1">
      <c r="A39" s="252"/>
      <c r="B39" s="253" t="s">
        <v>104</v>
      </c>
      <c r="C39" s="253"/>
      <c r="D39" s="443" t="s">
        <v>138</v>
      </c>
      <c r="E39" s="463"/>
      <c r="F39" s="464"/>
      <c r="G39" s="446"/>
      <c r="H39" s="447"/>
      <c r="I39" s="438"/>
      <c r="J39" s="438"/>
      <c r="K39" s="438"/>
      <c r="L39" s="438"/>
      <c r="M39" s="438"/>
    </row>
    <row r="40" spans="1:13" s="265" customFormat="1">
      <c r="A40" s="254"/>
      <c r="B40" s="255"/>
      <c r="C40" s="255"/>
      <c r="D40" s="440"/>
      <c r="E40" s="461"/>
      <c r="F40" s="462"/>
      <c r="G40" s="267"/>
      <c r="H40" s="465"/>
      <c r="I40" s="438"/>
      <c r="J40" s="438"/>
      <c r="K40" s="438"/>
      <c r="L40" s="438"/>
      <c r="M40" s="438"/>
    </row>
    <row r="41" spans="1:13" s="432" customFormat="1" ht="22.8">
      <c r="A41" s="241" t="str">
        <f>$B$39</f>
        <v>II.</v>
      </c>
      <c r="B41" s="240">
        <f>COUNT(#REF!)+1</f>
        <v>1</v>
      </c>
      <c r="C41" s="191"/>
      <c r="D41" s="681" t="s">
        <v>621</v>
      </c>
      <c r="E41" s="234" t="s">
        <v>127</v>
      </c>
      <c r="F41" s="452">
        <v>1</v>
      </c>
      <c r="G41" s="538"/>
      <c r="H41" s="453">
        <f>ROUND(F41*G41,2)</f>
        <v>0</v>
      </c>
      <c r="I41" s="402"/>
      <c r="J41" s="402"/>
      <c r="K41" s="402"/>
      <c r="L41" s="471"/>
    </row>
    <row r="42" spans="1:13" s="432" customFormat="1">
      <c r="A42" s="241"/>
      <c r="B42" s="240"/>
      <c r="C42" s="191"/>
      <c r="D42" s="681"/>
      <c r="F42" s="695"/>
      <c r="I42" s="402"/>
      <c r="J42" s="402"/>
      <c r="K42" s="402"/>
      <c r="L42" s="471"/>
    </row>
    <row r="43" spans="1:13" s="478" customFormat="1">
      <c r="A43" s="242"/>
      <c r="B43" s="191"/>
      <c r="C43" s="191"/>
      <c r="D43" s="139"/>
      <c r="E43" s="469"/>
      <c r="F43" s="450"/>
      <c r="G43" s="470"/>
      <c r="H43" s="470"/>
      <c r="I43" s="477"/>
      <c r="J43" s="477"/>
      <c r="K43" s="477"/>
    </row>
    <row r="44" spans="1:13" s="480" customFormat="1" ht="13.8" thickBot="1">
      <c r="A44" s="248"/>
      <c r="B44" s="249"/>
      <c r="C44" s="249"/>
      <c r="D44" s="455" t="str">
        <f>CONCATENATE(B39," ",D39," - SKUPAJ:")</f>
        <v>II. OSTALO - SKUPAJ:</v>
      </c>
      <c r="E44" s="455"/>
      <c r="F44" s="456"/>
      <c r="G44" s="457"/>
      <c r="H44" s="458">
        <f>SUM(H41:H41)</f>
        <v>0</v>
      </c>
      <c r="I44" s="479"/>
      <c r="J44" s="479"/>
      <c r="K44" s="479"/>
    </row>
    <row r="45" spans="1:13" s="265" customFormat="1">
      <c r="A45" s="481"/>
      <c r="B45" s="482"/>
      <c r="C45" s="482"/>
      <c r="D45" s="483"/>
      <c r="E45" s="484"/>
      <c r="F45" s="485"/>
      <c r="G45" s="482"/>
      <c r="H45" s="486"/>
      <c r="I45" s="487"/>
      <c r="J45" s="487"/>
      <c r="K45" s="487"/>
    </row>
    <row r="46" spans="1:13" s="265" customFormat="1" ht="18" thickBot="1">
      <c r="A46" s="488" t="s">
        <v>106</v>
      </c>
      <c r="B46" s="489"/>
      <c r="C46" s="489"/>
      <c r="D46" s="490"/>
      <c r="E46" s="491"/>
      <c r="F46" s="492"/>
      <c r="G46" s="493"/>
      <c r="H46" s="493"/>
      <c r="I46" s="487"/>
      <c r="J46" s="487"/>
      <c r="K46" s="487"/>
    </row>
    <row r="47" spans="1:13" s="265" customFormat="1">
      <c r="A47" s="494"/>
      <c r="B47" s="495"/>
      <c r="C47" s="495"/>
      <c r="D47" s="496"/>
      <c r="E47" s="497"/>
      <c r="F47" s="498"/>
      <c r="G47" s="495"/>
      <c r="H47" s="495"/>
      <c r="I47" s="487"/>
      <c r="J47" s="487"/>
      <c r="K47" s="487"/>
    </row>
    <row r="48" spans="1:13" s="265" customFormat="1" ht="11.4">
      <c r="A48" s="429" t="s">
        <v>1</v>
      </c>
      <c r="B48" s="499"/>
      <c r="C48" s="499"/>
      <c r="D48" s="500"/>
      <c r="E48" s="501"/>
      <c r="F48" s="451"/>
      <c r="G48" s="499"/>
      <c r="H48" s="499"/>
      <c r="I48" s="487"/>
      <c r="J48" s="487"/>
      <c r="K48" s="487"/>
    </row>
    <row r="49" spans="1:11" s="265" customFormat="1">
      <c r="A49" s="502"/>
      <c r="B49" s="503"/>
      <c r="C49" s="503"/>
      <c r="D49" s="504"/>
      <c r="E49" s="505"/>
      <c r="F49" s="506"/>
      <c r="G49" s="507"/>
      <c r="H49" s="437" t="s">
        <v>41</v>
      </c>
      <c r="I49" s="487"/>
      <c r="J49" s="487"/>
      <c r="K49" s="487"/>
    </row>
    <row r="50" spans="1:11" s="265" customFormat="1">
      <c r="A50" s="508"/>
      <c r="B50" s="509"/>
      <c r="C50" s="509"/>
      <c r="D50" s="510"/>
      <c r="E50" s="476"/>
      <c r="F50" s="511"/>
      <c r="G50" s="512"/>
      <c r="H50" s="512"/>
      <c r="I50" s="487"/>
      <c r="J50" s="487"/>
      <c r="K50" s="487"/>
    </row>
    <row r="51" spans="1:11" s="265" customFormat="1">
      <c r="A51" s="513"/>
      <c r="B51" s="514" t="str">
        <f>B13</f>
        <v>I.</v>
      </c>
      <c r="C51" s="514"/>
      <c r="D51" s="515" t="str">
        <f>+D13</f>
        <v>GRADBENA DELA</v>
      </c>
      <c r="E51" s="516"/>
      <c r="F51" s="517"/>
      <c r="G51" s="516"/>
      <c r="H51" s="518">
        <f>+H37</f>
        <v>0</v>
      </c>
      <c r="I51" s="487"/>
      <c r="J51" s="487"/>
      <c r="K51" s="487"/>
    </row>
    <row r="52" spans="1:11" s="265" customFormat="1">
      <c r="A52" s="481"/>
      <c r="B52" s="482"/>
      <c r="C52" s="482"/>
      <c r="D52" s="483"/>
      <c r="E52" s="484"/>
      <c r="F52" s="485"/>
      <c r="G52" s="482"/>
      <c r="H52" s="486"/>
      <c r="I52" s="487"/>
      <c r="J52" s="487"/>
      <c r="K52" s="487"/>
    </row>
    <row r="53" spans="1:11" s="265" customFormat="1">
      <c r="A53" s="513"/>
      <c r="B53" s="514" t="str">
        <f>B39</f>
        <v>II.</v>
      </c>
      <c r="C53" s="514"/>
      <c r="D53" s="515" t="str">
        <f>+D39</f>
        <v>OSTALO</v>
      </c>
      <c r="E53" s="516"/>
      <c r="F53" s="517"/>
      <c r="G53" s="516"/>
      <c r="H53" s="518">
        <f>+H44</f>
        <v>0</v>
      </c>
      <c r="I53" s="487"/>
      <c r="J53" s="487"/>
      <c r="K53" s="487"/>
    </row>
    <row r="54" spans="1:11" s="265" customFormat="1" ht="13.8" thickBot="1">
      <c r="A54" s="519"/>
      <c r="B54" s="520"/>
      <c r="C54" s="520"/>
      <c r="D54" s="520"/>
      <c r="E54" s="521"/>
      <c r="F54" s="522"/>
      <c r="G54" s="521"/>
      <c r="H54" s="523"/>
      <c r="I54" s="487"/>
      <c r="J54" s="487"/>
      <c r="K54" s="487"/>
    </row>
    <row r="55" spans="1:11" s="265" customFormat="1" ht="13.8" thickTop="1">
      <c r="A55" s="524"/>
      <c r="B55" s="525"/>
      <c r="C55" s="525"/>
      <c r="D55" s="526"/>
      <c r="E55" s="527"/>
      <c r="F55" s="528"/>
      <c r="G55" s="529"/>
      <c r="H55" s="530"/>
      <c r="I55" s="487"/>
      <c r="J55" s="487"/>
      <c r="K55" s="487"/>
    </row>
    <row r="56" spans="1:11" s="265" customFormat="1">
      <c r="A56" s="524"/>
      <c r="B56" s="525"/>
      <c r="C56" s="525"/>
      <c r="D56" s="526"/>
      <c r="E56" s="527"/>
      <c r="F56" s="528"/>
      <c r="G56" s="529"/>
      <c r="H56" s="530"/>
      <c r="I56" s="487"/>
      <c r="J56" s="487"/>
      <c r="K56" s="487"/>
    </row>
    <row r="57" spans="1:11" s="265" customFormat="1">
      <c r="A57" s="531"/>
      <c r="B57" s="532"/>
      <c r="C57" s="532"/>
      <c r="D57" s="533" t="str">
        <f>CONCATENATE(A4," ",D4," - SKUPAJ:")</f>
        <v xml:space="preserve"> PODODSEK 1.4 - SKUPAJ:</v>
      </c>
      <c r="E57" s="534"/>
      <c r="F57" s="535"/>
      <c r="G57" s="484"/>
      <c r="H57" s="518">
        <f>SUM(H51:H53)</f>
        <v>0</v>
      </c>
      <c r="I57" s="487"/>
      <c r="J57" s="487"/>
      <c r="K57" s="487"/>
    </row>
    <row r="58" spans="1:11" s="265" customFormat="1" ht="12">
      <c r="B58" s="268"/>
      <c r="C58" s="268"/>
      <c r="D58" s="266"/>
      <c r="E58" s="383"/>
      <c r="F58" s="536"/>
      <c r="G58" s="268"/>
      <c r="H58" s="268"/>
      <c r="I58" s="487"/>
      <c r="J58" s="487"/>
      <c r="K58" s="487"/>
    </row>
    <row r="59" spans="1:11" s="265" customFormat="1" ht="12">
      <c r="B59" s="268"/>
      <c r="C59" s="268"/>
      <c r="D59" s="266"/>
      <c r="E59" s="383"/>
      <c r="F59" s="536"/>
      <c r="G59" s="268"/>
      <c r="H59" s="268"/>
      <c r="I59" s="487"/>
      <c r="J59" s="487"/>
      <c r="K59" s="487"/>
    </row>
    <row r="60" spans="1:11" s="265" customFormat="1" ht="12">
      <c r="B60" s="268"/>
      <c r="C60" s="268"/>
      <c r="D60" s="266"/>
      <c r="E60" s="383"/>
      <c r="F60" s="536"/>
      <c r="G60" s="268"/>
      <c r="H60" s="268"/>
      <c r="I60" s="487"/>
      <c r="J60" s="487"/>
      <c r="K60" s="487"/>
    </row>
    <row r="61" spans="1:11" s="265" customFormat="1" ht="12">
      <c r="B61" s="268"/>
      <c r="C61" s="268"/>
      <c r="D61" s="266"/>
      <c r="E61" s="383"/>
      <c r="F61" s="536"/>
      <c r="G61" s="268"/>
      <c r="H61" s="268"/>
      <c r="I61" s="487"/>
      <c r="J61" s="487"/>
      <c r="K61" s="487"/>
    </row>
    <row r="62" spans="1:11" s="265" customFormat="1" ht="12">
      <c r="B62" s="268"/>
      <c r="C62" s="268"/>
      <c r="D62" s="266"/>
      <c r="E62" s="383"/>
      <c r="F62" s="536"/>
      <c r="G62" s="268"/>
      <c r="H62" s="268"/>
      <c r="I62" s="487"/>
      <c r="J62" s="487"/>
      <c r="K62" s="487"/>
    </row>
    <row r="63" spans="1:11" s="265" customFormat="1" ht="12">
      <c r="B63" s="268"/>
      <c r="C63" s="268"/>
      <c r="D63" s="266"/>
      <c r="E63" s="383"/>
      <c r="F63" s="536"/>
      <c r="G63" s="268"/>
      <c r="H63" s="268"/>
      <c r="I63" s="487"/>
      <c r="J63" s="487"/>
      <c r="K63" s="487"/>
    </row>
    <row r="64" spans="1:11" s="265" customFormat="1" ht="12">
      <c r="B64" s="268"/>
      <c r="C64" s="268"/>
      <c r="D64" s="266"/>
      <c r="E64" s="383"/>
      <c r="F64" s="536"/>
      <c r="G64" s="268"/>
      <c r="H64" s="268"/>
      <c r="I64" s="487"/>
      <c r="J64" s="487"/>
      <c r="K64" s="487"/>
    </row>
    <row r="65" spans="2:11" s="265" customFormat="1" ht="12">
      <c r="B65" s="268"/>
      <c r="C65" s="268"/>
      <c r="D65" s="266"/>
      <c r="E65" s="383"/>
      <c r="F65" s="536"/>
      <c r="G65" s="268"/>
      <c r="H65" s="268"/>
      <c r="I65" s="487"/>
      <c r="J65" s="487"/>
      <c r="K65" s="487"/>
    </row>
    <row r="66" spans="2:11" s="265" customFormat="1" ht="12">
      <c r="B66" s="268"/>
      <c r="C66" s="268"/>
      <c r="D66" s="266"/>
      <c r="E66" s="383"/>
      <c r="F66" s="536"/>
      <c r="G66" s="268"/>
      <c r="H66" s="268"/>
      <c r="I66" s="487"/>
      <c r="J66" s="487"/>
      <c r="K66" s="487"/>
    </row>
    <row r="67" spans="2:11" s="265" customFormat="1" ht="12">
      <c r="B67" s="268"/>
      <c r="C67" s="268"/>
      <c r="D67" s="266"/>
      <c r="E67" s="383"/>
      <c r="F67" s="536"/>
      <c r="G67" s="268"/>
      <c r="H67" s="268"/>
      <c r="I67" s="487"/>
      <c r="J67" s="487"/>
      <c r="K67" s="487"/>
    </row>
    <row r="68" spans="2:11" s="265" customFormat="1" ht="12">
      <c r="B68" s="268"/>
      <c r="C68" s="268"/>
      <c r="D68" s="266"/>
      <c r="E68" s="383"/>
      <c r="F68" s="536"/>
      <c r="G68" s="268"/>
      <c r="H68" s="268"/>
      <c r="I68" s="487"/>
      <c r="J68" s="487"/>
      <c r="K68" s="487"/>
    </row>
    <row r="69" spans="2:11" s="265" customFormat="1" ht="12">
      <c r="B69" s="268"/>
      <c r="C69" s="268"/>
      <c r="D69" s="266"/>
      <c r="E69" s="383"/>
      <c r="F69" s="536"/>
      <c r="G69" s="268"/>
      <c r="H69" s="268"/>
      <c r="I69" s="487"/>
      <c r="J69" s="487"/>
      <c r="K69" s="487"/>
    </row>
    <row r="70" spans="2:11" s="265" customFormat="1" ht="12">
      <c r="B70" s="268"/>
      <c r="C70" s="268"/>
      <c r="D70" s="266"/>
      <c r="E70" s="383"/>
      <c r="F70" s="536"/>
      <c r="G70" s="268"/>
      <c r="H70" s="268"/>
      <c r="I70" s="487"/>
      <c r="J70" s="487"/>
      <c r="K70" s="487"/>
    </row>
    <row r="71" spans="2:11" s="265" customFormat="1" ht="12">
      <c r="B71" s="268"/>
      <c r="C71" s="268"/>
      <c r="D71" s="266"/>
      <c r="E71" s="383"/>
      <c r="F71" s="536"/>
      <c r="G71" s="268"/>
      <c r="H71" s="268"/>
      <c r="I71" s="487"/>
      <c r="J71" s="487"/>
      <c r="K71" s="487"/>
    </row>
    <row r="72" spans="2:11" s="265" customFormat="1" ht="12">
      <c r="B72" s="268"/>
      <c r="C72" s="268"/>
      <c r="D72" s="266"/>
      <c r="E72" s="383"/>
      <c r="F72" s="536"/>
      <c r="G72" s="268"/>
      <c r="H72" s="268"/>
      <c r="I72" s="487"/>
      <c r="J72" s="487"/>
      <c r="K72" s="487"/>
    </row>
    <row r="73" spans="2:11" s="265" customFormat="1" ht="12">
      <c r="B73" s="268"/>
      <c r="C73" s="268"/>
      <c r="D73" s="266"/>
      <c r="E73" s="383"/>
      <c r="F73" s="536"/>
      <c r="G73" s="268"/>
      <c r="H73" s="268"/>
      <c r="I73" s="487"/>
      <c r="J73" s="487"/>
      <c r="K73" s="487"/>
    </row>
    <row r="74" spans="2:11" s="265" customFormat="1" ht="12">
      <c r="B74" s="268"/>
      <c r="C74" s="268"/>
      <c r="D74" s="266"/>
      <c r="E74" s="383"/>
      <c r="F74" s="536"/>
      <c r="G74" s="268"/>
      <c r="H74" s="268"/>
      <c r="I74" s="487"/>
      <c r="J74" s="487"/>
      <c r="K74" s="487"/>
    </row>
    <row r="75" spans="2:11" s="265" customFormat="1" ht="12">
      <c r="B75" s="268"/>
      <c r="C75" s="268"/>
      <c r="D75" s="266"/>
      <c r="E75" s="383"/>
      <c r="F75" s="536"/>
      <c r="G75" s="268"/>
      <c r="H75" s="268"/>
      <c r="I75" s="487"/>
      <c r="J75" s="487"/>
      <c r="K75" s="487"/>
    </row>
    <row r="76" spans="2:11" s="265" customFormat="1" ht="12">
      <c r="B76" s="268"/>
      <c r="C76" s="268"/>
      <c r="D76" s="266"/>
      <c r="E76" s="383"/>
      <c r="F76" s="536"/>
      <c r="G76" s="268"/>
      <c r="H76" s="268"/>
      <c r="I76" s="487"/>
      <c r="J76" s="487"/>
      <c r="K76" s="487"/>
    </row>
    <row r="77" spans="2:11" s="265" customFormat="1" ht="12">
      <c r="B77" s="268"/>
      <c r="C77" s="268"/>
      <c r="D77" s="266"/>
      <c r="E77" s="383"/>
      <c r="F77" s="536"/>
      <c r="G77" s="268"/>
      <c r="H77" s="268"/>
      <c r="I77" s="487"/>
      <c r="J77" s="487"/>
      <c r="K77" s="487"/>
    </row>
    <row r="78" spans="2:11" s="265" customFormat="1" ht="12">
      <c r="B78" s="268"/>
      <c r="C78" s="268"/>
      <c r="D78" s="266"/>
      <c r="E78" s="383"/>
      <c r="F78" s="536"/>
      <c r="G78" s="268"/>
      <c r="H78" s="268"/>
      <c r="I78" s="487"/>
      <c r="J78" s="487"/>
      <c r="K78" s="487"/>
    </row>
    <row r="79" spans="2:11" s="265" customFormat="1" ht="12">
      <c r="B79" s="268"/>
      <c r="C79" s="268"/>
      <c r="D79" s="266"/>
      <c r="E79" s="383"/>
      <c r="F79" s="536"/>
      <c r="G79" s="268"/>
      <c r="H79" s="268"/>
      <c r="I79" s="487"/>
      <c r="J79" s="487"/>
      <c r="K79" s="487"/>
    </row>
    <row r="80" spans="2:11" s="265" customFormat="1" ht="12">
      <c r="B80" s="268"/>
      <c r="C80" s="268"/>
      <c r="D80" s="266"/>
      <c r="E80" s="383"/>
      <c r="F80" s="536"/>
      <c r="G80" s="268"/>
      <c r="H80" s="268"/>
      <c r="I80" s="487"/>
      <c r="J80" s="487"/>
      <c r="K80" s="487"/>
    </row>
    <row r="81" spans="2:11" s="265" customFormat="1" ht="12">
      <c r="B81" s="268"/>
      <c r="C81" s="268"/>
      <c r="D81" s="266"/>
      <c r="E81" s="383"/>
      <c r="F81" s="536"/>
      <c r="G81" s="268"/>
      <c r="H81" s="268"/>
      <c r="I81" s="487"/>
      <c r="J81" s="487"/>
      <c r="K81" s="487"/>
    </row>
    <row r="82" spans="2:11" s="265" customFormat="1" ht="12">
      <c r="B82" s="268"/>
      <c r="C82" s="268"/>
      <c r="D82" s="266"/>
      <c r="E82" s="383"/>
      <c r="F82" s="536"/>
      <c r="G82" s="268"/>
      <c r="H82" s="268"/>
      <c r="I82" s="487"/>
      <c r="J82" s="487"/>
      <c r="K82" s="487"/>
    </row>
    <row r="83" spans="2:11" s="265" customFormat="1" ht="12">
      <c r="B83" s="268"/>
      <c r="C83" s="268"/>
      <c r="D83" s="266"/>
      <c r="E83" s="383"/>
      <c r="F83" s="536"/>
      <c r="G83" s="268"/>
      <c r="H83" s="268"/>
      <c r="I83" s="487"/>
      <c r="J83" s="487"/>
      <c r="K83" s="487"/>
    </row>
    <row r="84" spans="2:11" s="265" customFormat="1" ht="12">
      <c r="B84" s="268"/>
      <c r="C84" s="268"/>
      <c r="D84" s="266"/>
      <c r="E84" s="383"/>
      <c r="F84" s="536"/>
      <c r="G84" s="268"/>
      <c r="H84" s="268"/>
      <c r="I84" s="487"/>
      <c r="J84" s="487"/>
      <c r="K84" s="487"/>
    </row>
    <row r="85" spans="2:11" s="265" customFormat="1" ht="12">
      <c r="B85" s="268"/>
      <c r="C85" s="268"/>
      <c r="D85" s="266"/>
      <c r="E85" s="383"/>
      <c r="F85" s="536"/>
      <c r="G85" s="268"/>
      <c r="H85" s="268"/>
      <c r="I85" s="487"/>
      <c r="J85" s="487"/>
      <c r="K85" s="487"/>
    </row>
    <row r="86" spans="2:11" s="265" customFormat="1" ht="12">
      <c r="B86" s="268"/>
      <c r="C86" s="268"/>
      <c r="D86" s="266"/>
      <c r="E86" s="383"/>
      <c r="F86" s="536"/>
      <c r="G86" s="268"/>
      <c r="H86" s="268"/>
      <c r="I86" s="487"/>
      <c r="J86" s="487"/>
      <c r="K86" s="487"/>
    </row>
    <row r="87" spans="2:11" s="265" customFormat="1" ht="12">
      <c r="B87" s="268"/>
      <c r="C87" s="268"/>
      <c r="D87" s="266"/>
      <c r="E87" s="383"/>
      <c r="F87" s="536"/>
      <c r="G87" s="268"/>
      <c r="H87" s="268"/>
      <c r="I87" s="487"/>
      <c r="J87" s="487"/>
      <c r="K87" s="487"/>
    </row>
    <row r="88" spans="2:11" s="265" customFormat="1" ht="12">
      <c r="B88" s="268"/>
      <c r="C88" s="268"/>
      <c r="D88" s="266"/>
      <c r="E88" s="383"/>
      <c r="F88" s="536"/>
      <c r="G88" s="268"/>
      <c r="H88" s="268"/>
      <c r="I88" s="487"/>
      <c r="J88" s="487"/>
      <c r="K88" s="487"/>
    </row>
    <row r="89" spans="2:11" s="265" customFormat="1" ht="12">
      <c r="B89" s="268"/>
      <c r="C89" s="268"/>
      <c r="D89" s="266"/>
      <c r="E89" s="383"/>
      <c r="F89" s="536"/>
      <c r="G89" s="268"/>
      <c r="H89" s="268"/>
      <c r="I89" s="487"/>
      <c r="J89" s="487"/>
      <c r="K89" s="487"/>
    </row>
    <row r="90" spans="2:11" s="265" customFormat="1" ht="12">
      <c r="B90" s="268"/>
      <c r="C90" s="268"/>
      <c r="D90" s="266"/>
      <c r="E90" s="383"/>
      <c r="F90" s="536"/>
      <c r="G90" s="268"/>
      <c r="H90" s="268"/>
      <c r="I90" s="487"/>
      <c r="J90" s="487"/>
      <c r="K90" s="487"/>
    </row>
    <row r="91" spans="2:11" s="265" customFormat="1" ht="12">
      <c r="B91" s="268"/>
      <c r="C91" s="268"/>
      <c r="D91" s="266"/>
      <c r="E91" s="383"/>
      <c r="F91" s="536"/>
      <c r="G91" s="268"/>
      <c r="H91" s="268"/>
      <c r="I91" s="487"/>
      <c r="J91" s="487"/>
      <c r="K91" s="487"/>
    </row>
    <row r="92" spans="2:11" s="265" customFormat="1" ht="12">
      <c r="B92" s="268"/>
      <c r="C92" s="268"/>
      <c r="D92" s="266"/>
      <c r="E92" s="383"/>
      <c r="F92" s="536"/>
      <c r="G92" s="268"/>
      <c r="H92" s="268"/>
      <c r="I92" s="487"/>
      <c r="J92" s="487"/>
      <c r="K92" s="487"/>
    </row>
    <row r="93" spans="2:11" s="265" customFormat="1" ht="12">
      <c r="B93" s="268"/>
      <c r="C93" s="268"/>
      <c r="D93" s="266"/>
      <c r="E93" s="383"/>
      <c r="F93" s="536"/>
      <c r="G93" s="268"/>
      <c r="H93" s="268"/>
      <c r="I93" s="487"/>
      <c r="J93" s="487"/>
      <c r="K93" s="487"/>
    </row>
    <row r="94" spans="2:11" s="265" customFormat="1" ht="12">
      <c r="B94" s="268"/>
      <c r="C94" s="268"/>
      <c r="D94" s="266"/>
      <c r="E94" s="383"/>
      <c r="F94" s="536"/>
      <c r="G94" s="268"/>
      <c r="H94" s="268"/>
      <c r="I94" s="487"/>
      <c r="J94" s="487"/>
      <c r="K94" s="487"/>
    </row>
    <row r="95" spans="2:11" s="265" customFormat="1" ht="12">
      <c r="B95" s="268"/>
      <c r="C95" s="268"/>
      <c r="D95" s="266"/>
      <c r="E95" s="383"/>
      <c r="F95" s="536"/>
      <c r="G95" s="268"/>
      <c r="H95" s="268"/>
      <c r="I95" s="487"/>
      <c r="J95" s="487"/>
      <c r="K95" s="487"/>
    </row>
    <row r="96" spans="2:11" s="265" customFormat="1" ht="12">
      <c r="B96" s="268"/>
      <c r="C96" s="268"/>
      <c r="D96" s="266"/>
      <c r="E96" s="383"/>
      <c r="F96" s="536"/>
      <c r="G96" s="268"/>
      <c r="H96" s="268"/>
      <c r="I96" s="487"/>
      <c r="J96" s="487"/>
      <c r="K96" s="487"/>
    </row>
    <row r="97" spans="1:11" s="265" customFormat="1" ht="12">
      <c r="B97" s="268"/>
      <c r="C97" s="268"/>
      <c r="D97" s="266"/>
      <c r="E97" s="383"/>
      <c r="F97" s="536"/>
      <c r="G97" s="268"/>
      <c r="H97" s="268"/>
      <c r="I97" s="487"/>
      <c r="J97" s="487"/>
      <c r="K97" s="487"/>
    </row>
    <row r="98" spans="1:11">
      <c r="A98" s="265"/>
      <c r="B98" s="268"/>
      <c r="C98" s="268"/>
      <c r="D98" s="266"/>
      <c r="E98" s="383"/>
      <c r="F98" s="536"/>
      <c r="G98" s="268"/>
      <c r="H98" s="268"/>
      <c r="I98" s="487"/>
      <c r="J98" s="487"/>
      <c r="K98" s="487"/>
    </row>
  </sheetData>
  <sheetProtection algorithmName="SHA-512" hashValue="Ip2OqjaeoS+cwBCz0P92WeK7YUSTHoCKFpr974Uxny3w26/kqjeKY4Nmx5rhBiUsqxUSHpahLuxy6F9HaLAqaA==" saltValue="6bd+2LIvHYyHi9uyUqmZVw==" spinCount="100000" sheet="1" objects="1" scenarios="1"/>
  <mergeCells count="1">
    <mergeCell ref="L6:L7"/>
  </mergeCells>
  <pageMargins left="0.98425196850393704" right="0.39370078740157483" top="0.98425196850393704" bottom="0.74803149606299213" header="0" footer="0.39370078740157483"/>
  <pageSetup paperSize="9" scale="96"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54C0-724E-4A8D-BC7D-96386EEE2A93}">
  <dimension ref="A2:J39"/>
  <sheetViews>
    <sheetView view="pageBreakPreview" zoomScaleNormal="80" zoomScaleSheetLayoutView="100" workbookViewId="0">
      <selection activeCell="B33" sqref="B33:D33"/>
    </sheetView>
  </sheetViews>
  <sheetFormatPr defaultRowHeight="11.4"/>
  <cols>
    <col min="1" max="1" width="7.109375" style="285" customWidth="1"/>
    <col min="2" max="2" width="8.88671875" style="285"/>
    <col min="3" max="3" width="12.5546875" style="305" customWidth="1"/>
    <col min="4" max="4" width="22.109375" style="288" customWidth="1"/>
    <col min="5" max="5" width="23" style="288" customWidth="1"/>
    <col min="6" max="6" width="12" style="289" customWidth="1"/>
    <col min="7" max="7" width="7.88671875" style="287" customWidth="1"/>
    <col min="8" max="8" width="8.44140625" style="287" customWidth="1"/>
    <col min="9" max="9" width="8.33203125" style="287" customWidth="1"/>
    <col min="10" max="10" width="8.6640625" style="287" customWidth="1"/>
    <col min="11" max="16384" width="8.88671875" style="287"/>
  </cols>
  <sheetData>
    <row r="2" spans="1:10" ht="12">
      <c r="B2" s="286" t="s">
        <v>896</v>
      </c>
      <c r="C2" s="287"/>
    </row>
    <row r="3" spans="1:10" ht="12">
      <c r="C3" s="286"/>
    </row>
    <row r="5" spans="1:10" ht="12">
      <c r="A5" s="290" t="s">
        <v>897</v>
      </c>
      <c r="B5" s="291" t="s">
        <v>226</v>
      </c>
      <c r="C5" s="292"/>
      <c r="D5" s="293"/>
      <c r="E5" s="293"/>
    </row>
    <row r="7" spans="1:10" ht="69.599999999999994" customHeight="1">
      <c r="A7" s="294" t="s">
        <v>168</v>
      </c>
      <c r="B7" s="646" t="s">
        <v>898</v>
      </c>
      <c r="C7" s="646"/>
      <c r="D7" s="646"/>
    </row>
    <row r="8" spans="1:10">
      <c r="B8" s="285" t="s">
        <v>899</v>
      </c>
      <c r="C8" s="306">
        <v>1</v>
      </c>
      <c r="D8" s="307"/>
      <c r="E8" s="315">
        <f>ROUND(C8*D8,2)</f>
        <v>0</v>
      </c>
    </row>
    <row r="11" spans="1:10" ht="73.8" customHeight="1">
      <c r="A11" s="294" t="s">
        <v>172</v>
      </c>
      <c r="B11" s="647" t="s">
        <v>900</v>
      </c>
      <c r="C11" s="647"/>
      <c r="D11" s="647"/>
    </row>
    <row r="12" spans="1:10" s="289" customFormat="1">
      <c r="A12" s="285"/>
      <c r="B12" s="294" t="s">
        <v>899</v>
      </c>
      <c r="C12" s="308">
        <v>1</v>
      </c>
      <c r="D12" s="309">
        <v>26500</v>
      </c>
      <c r="E12" s="315">
        <f>ROUND(C12*D12,2)</f>
        <v>26500</v>
      </c>
      <c r="G12" s="287"/>
      <c r="H12" s="287"/>
      <c r="I12" s="287"/>
      <c r="J12" s="287"/>
    </row>
    <row r="13" spans="1:10" s="289" customFormat="1">
      <c r="A13" s="285"/>
      <c r="B13" s="294"/>
      <c r="C13" s="295"/>
      <c r="D13" s="296"/>
      <c r="E13" s="288"/>
      <c r="G13" s="287"/>
      <c r="H13" s="287"/>
      <c r="I13" s="287"/>
      <c r="J13" s="287"/>
    </row>
    <row r="14" spans="1:10" s="289" customFormat="1" ht="13.2" customHeight="1">
      <c r="A14" s="285"/>
      <c r="B14" s="294"/>
      <c r="C14" s="295"/>
      <c r="D14" s="296"/>
      <c r="E14" s="288"/>
      <c r="G14" s="287"/>
      <c r="H14" s="287"/>
      <c r="I14" s="287"/>
      <c r="J14" s="287"/>
    </row>
    <row r="15" spans="1:10" s="289" customFormat="1">
      <c r="A15" s="285"/>
      <c r="B15" s="294"/>
      <c r="C15" s="295"/>
      <c r="D15" s="296"/>
      <c r="E15" s="288"/>
      <c r="G15" s="287"/>
      <c r="H15" s="287"/>
      <c r="I15" s="287"/>
      <c r="J15" s="287"/>
    </row>
    <row r="16" spans="1:10" s="289" customFormat="1" ht="51.6" customHeight="1">
      <c r="A16" s="294" t="s">
        <v>901</v>
      </c>
      <c r="B16" s="645" t="s">
        <v>907</v>
      </c>
      <c r="C16" s="644"/>
      <c r="D16" s="644"/>
      <c r="E16" s="297"/>
      <c r="G16" s="287"/>
      <c r="H16" s="287"/>
      <c r="I16" s="287"/>
      <c r="J16" s="287"/>
    </row>
    <row r="17" spans="1:10" s="289" customFormat="1" ht="12">
      <c r="A17" s="298"/>
      <c r="B17" s="299" t="s">
        <v>126</v>
      </c>
      <c r="C17" s="310">
        <v>248</v>
      </c>
      <c r="D17" s="311">
        <v>50</v>
      </c>
      <c r="E17" s="315">
        <f>ROUND(C17*D17,2)</f>
        <v>12400</v>
      </c>
      <c r="G17" s="287"/>
      <c r="H17" s="287"/>
      <c r="I17" s="287"/>
      <c r="J17" s="287"/>
    </row>
    <row r="18" spans="1:10" s="289" customFormat="1" ht="12">
      <c r="A18" s="298"/>
      <c r="B18" s="301"/>
      <c r="C18" s="302"/>
      <c r="D18" s="303"/>
      <c r="E18" s="297"/>
      <c r="G18" s="287"/>
      <c r="H18" s="287"/>
      <c r="I18" s="287"/>
      <c r="J18" s="287"/>
    </row>
    <row r="19" spans="1:10" s="289" customFormat="1" ht="47.4" customHeight="1">
      <c r="A19" s="294" t="s">
        <v>902</v>
      </c>
      <c r="B19" s="645" t="s">
        <v>908</v>
      </c>
      <c r="C19" s="644"/>
      <c r="D19" s="644"/>
      <c r="E19" s="297"/>
      <c r="G19" s="287"/>
      <c r="H19" s="287"/>
      <c r="I19" s="287"/>
      <c r="J19" s="287"/>
    </row>
    <row r="20" spans="1:10" s="289" customFormat="1" ht="12">
      <c r="A20" s="298"/>
      <c r="B20" s="299" t="s">
        <v>126</v>
      </c>
      <c r="C20" s="310">
        <v>146</v>
      </c>
      <c r="D20" s="311">
        <v>50</v>
      </c>
      <c r="E20" s="315">
        <f>ROUND(C20*D20,2)</f>
        <v>7300</v>
      </c>
      <c r="G20" s="287"/>
      <c r="H20" s="287"/>
      <c r="I20" s="287"/>
      <c r="J20" s="287"/>
    </row>
    <row r="21" spans="1:10" s="289" customFormat="1" ht="12">
      <c r="A21" s="298"/>
      <c r="B21" s="299"/>
      <c r="C21" s="299"/>
      <c r="D21" s="300"/>
      <c r="E21" s="288"/>
      <c r="G21" s="287"/>
      <c r="H21" s="287"/>
      <c r="I21" s="287"/>
      <c r="J21" s="287"/>
    </row>
    <row r="22" spans="1:10" s="289" customFormat="1" ht="51" customHeight="1">
      <c r="A22" s="294" t="s">
        <v>903</v>
      </c>
      <c r="B22" s="645" t="s">
        <v>909</v>
      </c>
      <c r="C22" s="644"/>
      <c r="D22" s="644"/>
      <c r="E22" s="297"/>
      <c r="G22" s="287"/>
      <c r="H22" s="287"/>
      <c r="I22" s="287"/>
      <c r="J22" s="287"/>
    </row>
    <row r="23" spans="1:10" s="289" customFormat="1" ht="12">
      <c r="A23" s="298"/>
      <c r="B23" s="299" t="s">
        <v>126</v>
      </c>
      <c r="C23" s="310">
        <v>124</v>
      </c>
      <c r="D23" s="311">
        <v>50</v>
      </c>
      <c r="E23" s="315">
        <f>ROUND(C23*D23,2)</f>
        <v>6200</v>
      </c>
      <c r="G23" s="287"/>
      <c r="H23" s="287"/>
      <c r="I23" s="287"/>
      <c r="J23" s="287"/>
    </row>
    <row r="24" spans="1:10" s="289" customFormat="1" ht="12">
      <c r="A24" s="298"/>
      <c r="B24" s="299"/>
      <c r="C24" s="299"/>
      <c r="D24" s="300"/>
      <c r="E24" s="288"/>
      <c r="G24" s="287"/>
      <c r="H24" s="287"/>
      <c r="I24" s="287"/>
      <c r="J24" s="287"/>
    </row>
    <row r="25" spans="1:10" s="289" customFormat="1" ht="42" customHeight="1">
      <c r="A25" s="294" t="s">
        <v>904</v>
      </c>
      <c r="B25" s="644" t="s">
        <v>910</v>
      </c>
      <c r="C25" s="644"/>
      <c r="D25" s="644"/>
      <c r="E25" s="288"/>
      <c r="G25" s="287"/>
      <c r="H25" s="287"/>
      <c r="I25" s="287"/>
      <c r="J25" s="287"/>
    </row>
    <row r="26" spans="1:10" s="289" customFormat="1" ht="15" customHeight="1">
      <c r="A26" s="298"/>
      <c r="B26" s="299" t="s">
        <v>13</v>
      </c>
      <c r="C26" s="310">
        <v>1</v>
      </c>
      <c r="D26" s="312"/>
      <c r="E26" s="315">
        <f>ROUND(C26*D26,2)</f>
        <v>0</v>
      </c>
      <c r="G26" s="287"/>
      <c r="H26" s="287"/>
      <c r="I26" s="287"/>
      <c r="J26" s="287"/>
    </row>
    <row r="27" spans="1:10" s="289" customFormat="1" ht="13.8" customHeight="1">
      <c r="A27" s="298"/>
      <c r="B27" s="304"/>
      <c r="C27" s="304"/>
      <c r="D27" s="304"/>
      <c r="E27" s="288"/>
      <c r="G27" s="287"/>
      <c r="H27" s="287"/>
      <c r="I27" s="287"/>
      <c r="J27" s="287"/>
    </row>
    <row r="28" spans="1:10" s="289" customFormat="1" ht="37.799999999999997" customHeight="1">
      <c r="A28" s="294" t="s">
        <v>905</v>
      </c>
      <c r="B28" s="644" t="s">
        <v>911</v>
      </c>
      <c r="C28" s="644"/>
      <c r="D28" s="644"/>
      <c r="E28" s="288"/>
      <c r="G28" s="287"/>
      <c r="H28" s="287"/>
      <c r="I28" s="287"/>
      <c r="J28" s="287"/>
    </row>
    <row r="29" spans="1:10" s="289" customFormat="1" ht="15" customHeight="1">
      <c r="A29" s="298"/>
      <c r="B29" s="299" t="s">
        <v>13</v>
      </c>
      <c r="C29" s="310">
        <v>1</v>
      </c>
      <c r="D29" s="312"/>
      <c r="E29" s="315">
        <f>ROUND(C29*D29,2)</f>
        <v>0</v>
      </c>
      <c r="G29" s="287"/>
      <c r="H29" s="287"/>
      <c r="I29" s="287"/>
      <c r="J29" s="287"/>
    </row>
    <row r="30" spans="1:10" s="289" customFormat="1" ht="15" customHeight="1">
      <c r="A30" s="298"/>
      <c r="B30" s="299"/>
      <c r="C30" s="299"/>
      <c r="D30" s="300"/>
      <c r="E30" s="288"/>
      <c r="G30" s="287"/>
      <c r="H30" s="287"/>
      <c r="I30" s="287"/>
      <c r="J30" s="287"/>
    </row>
    <row r="31" spans="1:10" s="289" customFormat="1" ht="37.799999999999997" customHeight="1">
      <c r="A31" s="294" t="s">
        <v>913</v>
      </c>
      <c r="B31" s="644" t="s">
        <v>912</v>
      </c>
      <c r="C31" s="644"/>
      <c r="D31" s="644"/>
      <c r="E31" s="288"/>
      <c r="G31" s="287"/>
      <c r="H31" s="287"/>
      <c r="I31" s="287"/>
      <c r="J31" s="287"/>
    </row>
    <row r="32" spans="1:10" s="289" customFormat="1" ht="15" customHeight="1">
      <c r="A32" s="298"/>
      <c r="B32" s="287" t="s">
        <v>13</v>
      </c>
      <c r="C32" s="313">
        <v>1</v>
      </c>
      <c r="D32" s="314"/>
      <c r="E32" s="315">
        <f>ROUND(C32*D32,2)</f>
        <v>0</v>
      </c>
      <c r="G32" s="287"/>
      <c r="H32" s="287"/>
      <c r="I32" s="287"/>
      <c r="J32" s="287"/>
    </row>
    <row r="33" spans="1:10" s="289" customFormat="1" ht="48.6" customHeight="1">
      <c r="A33" s="294" t="s">
        <v>919</v>
      </c>
      <c r="B33" s="644" t="s">
        <v>920</v>
      </c>
      <c r="C33" s="644"/>
      <c r="D33" s="644"/>
      <c r="E33" s="315"/>
      <c r="G33" s="287"/>
      <c r="H33" s="287"/>
      <c r="I33" s="287"/>
      <c r="J33" s="287"/>
    </row>
    <row r="34" spans="1:10" s="289" customFormat="1" ht="15" customHeight="1">
      <c r="A34" s="298"/>
      <c r="B34" s="287" t="s">
        <v>13</v>
      </c>
      <c r="C34" s="313">
        <v>2</v>
      </c>
      <c r="D34" s="314"/>
      <c r="E34" s="315">
        <f>ROUND(C34*D34,2)</f>
        <v>0</v>
      </c>
      <c r="G34" s="287"/>
      <c r="H34" s="287"/>
      <c r="I34" s="287"/>
      <c r="J34" s="287"/>
    </row>
    <row r="35" spans="1:10" s="289" customFormat="1" ht="12">
      <c r="A35" s="298"/>
      <c r="B35" s="298"/>
      <c r="C35" s="286"/>
      <c r="D35" s="297"/>
      <c r="E35" s="297"/>
      <c r="G35" s="287"/>
      <c r="H35" s="287"/>
      <c r="I35" s="287"/>
      <c r="J35" s="287"/>
    </row>
    <row r="36" spans="1:10" s="289" customFormat="1" ht="12">
      <c r="A36" s="290" t="s">
        <v>897</v>
      </c>
      <c r="B36" s="291" t="s">
        <v>906</v>
      </c>
      <c r="C36" s="292"/>
      <c r="D36" s="293"/>
      <c r="E36" s="316">
        <f>SUM(E8:E35)</f>
        <v>52400</v>
      </c>
      <c r="G36" s="287"/>
      <c r="H36" s="287"/>
      <c r="I36" s="287"/>
      <c r="J36" s="287"/>
    </row>
    <row r="37" spans="1:10" s="289" customFormat="1">
      <c r="A37" s="285"/>
      <c r="B37" s="285"/>
      <c r="C37" s="305"/>
      <c r="D37" s="288"/>
      <c r="E37" s="288"/>
      <c r="G37" s="287"/>
      <c r="H37" s="287"/>
      <c r="I37" s="287"/>
      <c r="J37" s="287"/>
    </row>
    <row r="38" spans="1:10" s="289" customFormat="1">
      <c r="A38" s="285"/>
      <c r="B38" s="285"/>
      <c r="C38" s="305"/>
      <c r="D38" s="288"/>
      <c r="E38" s="288"/>
      <c r="G38" s="287"/>
      <c r="H38" s="287"/>
      <c r="I38" s="287"/>
      <c r="J38" s="287"/>
    </row>
    <row r="39" spans="1:10" s="289" customFormat="1" ht="12.75" customHeight="1">
      <c r="A39" s="285"/>
      <c r="B39" s="285"/>
      <c r="C39" s="287"/>
      <c r="D39" s="287"/>
      <c r="E39" s="288"/>
      <c r="G39" s="287"/>
      <c r="H39" s="287"/>
      <c r="I39" s="287"/>
      <c r="J39" s="287"/>
    </row>
  </sheetData>
  <sheetProtection algorithmName="SHA-512" hashValue="asl0WJ2pKUAJHKXnH8Tb9Gx11gMvyiGkKgGLkz0A2mxQz76UFE//Iaiyq1Ga+Q/9N00yNNukLlWFDX/HNWZCqA==" saltValue="71DtmAyqHrAqvcqgfLcCJQ==" spinCount="100000" sheet="1" objects="1" scenarios="1"/>
  <mergeCells count="9">
    <mergeCell ref="B33:D33"/>
    <mergeCell ref="B31:D31"/>
    <mergeCell ref="B22:D22"/>
    <mergeCell ref="B7:D7"/>
    <mergeCell ref="B11:D11"/>
    <mergeCell ref="B16:D16"/>
    <mergeCell ref="B19:D19"/>
    <mergeCell ref="B25:D25"/>
    <mergeCell ref="B28:D28"/>
  </mergeCells>
  <phoneticPr fontId="61" type="noConversion"/>
  <pageMargins left="0.7" right="0.7" top="0.75" bottom="0.75" header="0.3" footer="0.3"/>
  <pageSetup paperSize="9" scale="9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
  <dimension ref="A1:G171"/>
  <sheetViews>
    <sheetView zoomScaleSheetLayoutView="100" workbookViewId="0"/>
  </sheetViews>
  <sheetFormatPr defaultColWidth="9.109375" defaultRowHeight="13.2"/>
  <cols>
    <col min="1" max="1" width="4.33203125" style="2" customWidth="1"/>
    <col min="2" max="2" width="35.109375" style="3" customWidth="1"/>
    <col min="3" max="3" width="4.6640625" style="4" customWidth="1"/>
    <col min="4" max="4" width="5.44140625" style="5" customWidth="1"/>
    <col min="5" max="5" width="0.5546875" style="5" customWidth="1"/>
    <col min="6" max="6" width="15.33203125" style="6" customWidth="1"/>
    <col min="7" max="7" width="13.44140625" style="7" customWidth="1"/>
    <col min="8" max="16384" width="9.109375" style="5"/>
  </cols>
  <sheetData>
    <row r="1" spans="1:7" ht="18">
      <c r="A1" s="8"/>
      <c r="B1" s="9" t="s">
        <v>14</v>
      </c>
      <c r="C1" s="10"/>
      <c r="D1" s="11"/>
      <c r="E1" s="12"/>
      <c r="F1" s="13"/>
      <c r="G1" s="14"/>
    </row>
    <row r="2" spans="1:7" ht="17.399999999999999">
      <c r="A2" s="15"/>
      <c r="B2" s="9" t="s">
        <v>15</v>
      </c>
      <c r="C2" s="10"/>
      <c r="D2" s="11"/>
      <c r="E2" s="12"/>
      <c r="F2" s="13"/>
      <c r="G2" s="14"/>
    </row>
    <row r="3" spans="1:7" ht="17.399999999999999">
      <c r="A3" s="15"/>
      <c r="B3" s="16"/>
      <c r="C3" s="10"/>
      <c r="D3" s="11"/>
      <c r="E3" s="12"/>
      <c r="F3" s="13"/>
      <c r="G3" s="14"/>
    </row>
    <row r="4" spans="1:7">
      <c r="A4" s="17"/>
      <c r="B4" s="18"/>
      <c r="C4" s="19"/>
      <c r="D4" s="20"/>
      <c r="E4" s="12"/>
      <c r="F4" s="21"/>
      <c r="G4" s="22"/>
    </row>
    <row r="5" spans="1:7" ht="31.2">
      <c r="A5" s="23" t="s">
        <v>16</v>
      </c>
      <c r="B5" s="24" t="s">
        <v>17</v>
      </c>
      <c r="C5" s="648" t="s">
        <v>18</v>
      </c>
      <c r="D5" s="648"/>
      <c r="E5" s="25"/>
      <c r="F5" s="26" t="s">
        <v>19</v>
      </c>
      <c r="G5" s="27" t="s">
        <v>20</v>
      </c>
    </row>
    <row r="6" spans="1:7" ht="15.6">
      <c r="A6" s="28">
        <v>1</v>
      </c>
      <c r="B6" s="29"/>
      <c r="C6" s="30"/>
      <c r="D6" s="31"/>
      <c r="E6" s="32"/>
      <c r="F6" s="33"/>
      <c r="G6" s="34"/>
    </row>
    <row r="7" spans="1:7" ht="46.35" customHeight="1">
      <c r="A7" s="35">
        <f>COUNT(A6+1)</f>
        <v>1</v>
      </c>
      <c r="B7" s="36" t="s">
        <v>21</v>
      </c>
      <c r="C7" s="37"/>
      <c r="D7" s="20"/>
      <c r="E7" s="32"/>
      <c r="F7" s="38"/>
      <c r="G7" s="22"/>
    </row>
    <row r="8" spans="1:7">
      <c r="A8" s="17"/>
      <c r="B8" s="39" t="s">
        <v>22</v>
      </c>
      <c r="C8" s="40"/>
      <c r="D8" s="20" t="s">
        <v>11</v>
      </c>
      <c r="E8" s="41">
        <v>1.06463</v>
      </c>
      <c r="F8" s="42" t="e">
        <f>ROUND(#REF!*#REF!*E8,-1)</f>
        <v>#REF!</v>
      </c>
      <c r="G8" s="43" t="e">
        <f>C8*F8</f>
        <v>#REF!</v>
      </c>
    </row>
    <row r="9" spans="1:7">
      <c r="A9" s="17"/>
      <c r="B9" s="39" t="s">
        <v>23</v>
      </c>
      <c r="C9" s="40"/>
      <c r="D9" s="20" t="s">
        <v>11</v>
      </c>
      <c r="E9" s="41">
        <v>7.2395100000000001</v>
      </c>
      <c r="F9" s="42" t="e">
        <f>ROUND(#REF!*#REF!*E9,-1)</f>
        <v>#REF!</v>
      </c>
      <c r="G9" s="43" t="e">
        <f>C9*F9</f>
        <v>#REF!</v>
      </c>
    </row>
    <row r="10" spans="1:7">
      <c r="A10" s="17"/>
      <c r="B10" s="39"/>
      <c r="C10" s="40"/>
      <c r="D10" s="20"/>
      <c r="E10" s="41"/>
      <c r="F10" s="42"/>
      <c r="G10" s="43"/>
    </row>
    <row r="11" spans="1:7" ht="57.45" customHeight="1">
      <c r="A11" s="35">
        <f>COUNT(A7:A10)+1</f>
        <v>2</v>
      </c>
      <c r="B11" s="36" t="s">
        <v>24</v>
      </c>
      <c r="C11" s="37"/>
      <c r="D11" s="20"/>
      <c r="E11" s="41"/>
      <c r="F11" s="42"/>
      <c r="G11" s="22"/>
    </row>
    <row r="12" spans="1:7">
      <c r="A12" s="17"/>
      <c r="B12" s="39" t="s">
        <v>25</v>
      </c>
      <c r="C12" s="37"/>
      <c r="D12" s="20" t="s">
        <v>11</v>
      </c>
      <c r="E12" s="41">
        <v>4.3375599999999999</v>
      </c>
      <c r="F12" s="42" t="e">
        <f>ROUND(#REF!*#REF!*E12,-1)</f>
        <v>#REF!</v>
      </c>
      <c r="G12" s="43" t="e">
        <f>C12*F12</f>
        <v>#REF!</v>
      </c>
    </row>
    <row r="13" spans="1:7">
      <c r="A13" s="17"/>
      <c r="B13" s="39" t="s">
        <v>26</v>
      </c>
      <c r="C13" s="37"/>
      <c r="D13" s="20" t="s">
        <v>11</v>
      </c>
      <c r="E13" s="41">
        <v>5.8534199999999998</v>
      </c>
      <c r="F13" s="42" t="e">
        <f>ROUND(#REF!*#REF!*E13,-1)</f>
        <v>#REF!</v>
      </c>
      <c r="G13" s="43" t="e">
        <f>C13*F13</f>
        <v>#REF!</v>
      </c>
    </row>
    <row r="14" spans="1:7">
      <c r="A14" s="17"/>
      <c r="B14" s="18"/>
      <c r="C14" s="37"/>
      <c r="D14" s="20"/>
      <c r="E14" s="41"/>
      <c r="F14" s="42"/>
      <c r="G14" s="22"/>
    </row>
    <row r="15" spans="1:7" ht="57.45" customHeight="1">
      <c r="A15" s="35">
        <f>COUNT(A7:A14)+1</f>
        <v>3</v>
      </c>
      <c r="B15" s="36" t="s">
        <v>27</v>
      </c>
      <c r="E15" s="41"/>
      <c r="F15" s="42"/>
    </row>
    <row r="16" spans="1:7" ht="79.2">
      <c r="A16" s="17"/>
      <c r="B16" s="44" t="s">
        <v>28</v>
      </c>
      <c r="E16" s="41"/>
      <c r="F16" s="42"/>
    </row>
    <row r="17" spans="1:7" ht="39.6">
      <c r="A17" s="17"/>
      <c r="B17" s="44" t="s">
        <v>29</v>
      </c>
      <c r="E17" s="41"/>
      <c r="F17" s="42"/>
    </row>
    <row r="18" spans="1:7">
      <c r="A18" s="17"/>
      <c r="B18" s="45" t="s">
        <v>30</v>
      </c>
      <c r="D18" s="5" t="s">
        <v>13</v>
      </c>
      <c r="E18" s="41">
        <v>245.12195</v>
      </c>
      <c r="F18" s="42" t="e">
        <f>ROUND(#REF!*#REF!*E18,-1)</f>
        <v>#REF!</v>
      </c>
      <c r="G18" s="46" t="e">
        <f>C18*F18</f>
        <v>#REF!</v>
      </c>
    </row>
    <row r="19" spans="1:7">
      <c r="A19" s="17"/>
      <c r="B19" s="45" t="s">
        <v>31</v>
      </c>
      <c r="D19" s="5" t="s">
        <v>13</v>
      </c>
      <c r="E19" s="41">
        <v>292.68293</v>
      </c>
      <c r="F19" s="42" t="e">
        <f>ROUND(#REF!*#REF!*E19,-1)</f>
        <v>#REF!</v>
      </c>
      <c r="G19" s="46" t="e">
        <f>C19*F19</f>
        <v>#REF!</v>
      </c>
    </row>
    <row r="20" spans="1:7">
      <c r="A20" s="17"/>
      <c r="B20" s="45" t="s">
        <v>32</v>
      </c>
      <c r="D20" s="5" t="s">
        <v>13</v>
      </c>
      <c r="E20" s="41">
        <v>392.68293</v>
      </c>
      <c r="F20" s="42" t="e">
        <f>ROUND(#REF!*#REF!*E20,-1)</f>
        <v>#REF!</v>
      </c>
      <c r="G20" s="46" t="e">
        <f>C20*F20</f>
        <v>#REF!</v>
      </c>
    </row>
    <row r="21" spans="1:7">
      <c r="A21" s="17"/>
      <c r="B21" s="45" t="s">
        <v>33</v>
      </c>
      <c r="D21" s="5" t="s">
        <v>13</v>
      </c>
      <c r="E21" s="41">
        <v>507.31707</v>
      </c>
      <c r="F21" s="42" t="e">
        <f>ROUND(#REF!*#REF!*E21,-1)</f>
        <v>#REF!</v>
      </c>
      <c r="G21" s="46" t="e">
        <f>C21*F21</f>
        <v>#REF!</v>
      </c>
    </row>
    <row r="22" spans="1:7">
      <c r="A22" s="17"/>
      <c r="B22" s="18"/>
      <c r="C22" s="37"/>
      <c r="D22" s="20"/>
      <c r="E22" s="41"/>
      <c r="F22" s="42"/>
      <c r="G22" s="22"/>
    </row>
    <row r="23" spans="1:7" ht="68.7" customHeight="1">
      <c r="A23" s="35">
        <f>COUNT(A7:A22)+1</f>
        <v>4</v>
      </c>
      <c r="B23" s="36" t="s">
        <v>34</v>
      </c>
      <c r="E23" s="47"/>
      <c r="F23" s="42"/>
    </row>
    <row r="24" spans="1:7" ht="66">
      <c r="A24" s="17"/>
      <c r="B24" s="44" t="s">
        <v>35</v>
      </c>
      <c r="E24" s="47"/>
      <c r="F24" s="42"/>
    </row>
    <row r="25" spans="1:7">
      <c r="A25" s="17"/>
      <c r="B25" s="45" t="s">
        <v>36</v>
      </c>
      <c r="D25" s="5" t="s">
        <v>13</v>
      </c>
      <c r="E25" s="47">
        <v>206</v>
      </c>
      <c r="F25" s="42" t="e">
        <f>ROUND(#REF!*#REF!*E25,-1)</f>
        <v>#REF!</v>
      </c>
      <c r="G25" s="46" t="e">
        <f>C25*F25</f>
        <v>#REF!</v>
      </c>
    </row>
    <row r="26" spans="1:7">
      <c r="A26" s="17"/>
      <c r="E26" s="47"/>
      <c r="F26" s="42"/>
    </row>
    <row r="27" spans="1:7" ht="23.85" customHeight="1">
      <c r="A27" s="35">
        <f>COUNT(A7:A26)+1</f>
        <v>5</v>
      </c>
      <c r="B27" s="48" t="s">
        <v>37</v>
      </c>
      <c r="C27" s="37"/>
      <c r="D27" s="20"/>
      <c r="E27" s="41"/>
      <c r="F27" s="42"/>
      <c r="G27" s="22"/>
    </row>
    <row r="28" spans="1:7">
      <c r="A28" s="17"/>
      <c r="B28" s="39" t="s">
        <v>38</v>
      </c>
      <c r="C28" s="40"/>
      <c r="D28" s="20" t="s">
        <v>13</v>
      </c>
      <c r="E28" s="41">
        <v>7.0057299999999998</v>
      </c>
      <c r="F28" s="42" t="e">
        <f>ROUND(#REF!*#REF!*E28,-1)</f>
        <v>#REF!</v>
      </c>
      <c r="G28" s="43" t="e">
        <f>C28*F28</f>
        <v>#REF!</v>
      </c>
    </row>
    <row r="29" spans="1:7">
      <c r="A29" s="17"/>
      <c r="B29" s="39" t="s">
        <v>39</v>
      </c>
      <c r="C29" s="40"/>
      <c r="D29" s="20" t="s">
        <v>13</v>
      </c>
      <c r="E29" s="41">
        <v>27.877359999999999</v>
      </c>
      <c r="F29" s="42" t="e">
        <f>ROUND(#REF!*#REF!*E29,-1)</f>
        <v>#REF!</v>
      </c>
      <c r="G29" s="43" t="e">
        <f>C29*F29</f>
        <v>#REF!</v>
      </c>
    </row>
    <row r="30" spans="1:7">
      <c r="A30" s="17"/>
      <c r="B30" s="18"/>
      <c r="C30" s="37"/>
      <c r="D30" s="20"/>
      <c r="E30" s="41"/>
      <c r="F30" s="42"/>
      <c r="G30" s="22"/>
    </row>
    <row r="31" spans="1:7" ht="23.85" customHeight="1">
      <c r="A31" s="35">
        <f>COUNT(A7:A30)+1</f>
        <v>6</v>
      </c>
      <c r="B31" s="48" t="s">
        <v>40</v>
      </c>
      <c r="C31" s="37"/>
      <c r="D31" s="20"/>
      <c r="E31" s="41"/>
      <c r="F31" s="42"/>
      <c r="G31" s="22"/>
    </row>
    <row r="32" spans="1:7">
      <c r="A32" s="17"/>
      <c r="B32" s="39" t="s">
        <v>38</v>
      </c>
      <c r="C32" s="40"/>
      <c r="D32" s="20" t="s">
        <v>13</v>
      </c>
      <c r="E32" s="41">
        <v>6.1565899999999996</v>
      </c>
      <c r="F32" s="42" t="e">
        <f>ROUND(#REF!*#REF!*E32,-1)</f>
        <v>#REF!</v>
      </c>
      <c r="G32" s="43" t="e">
        <f>C32*F32</f>
        <v>#REF!</v>
      </c>
    </row>
    <row r="33" spans="1:7">
      <c r="A33" s="17"/>
      <c r="B33" s="39" t="s">
        <v>39</v>
      </c>
      <c r="C33" s="40"/>
      <c r="D33" s="20" t="s">
        <v>13</v>
      </c>
      <c r="E33" s="41">
        <v>24.131830000000001</v>
      </c>
      <c r="F33" s="42" t="e">
        <f>ROUND(#REF!*#REF!*E33,-1)</f>
        <v>#REF!</v>
      </c>
      <c r="G33" s="43" t="e">
        <f>C33*F33</f>
        <v>#REF!</v>
      </c>
    </row>
    <row r="34" spans="1:7">
      <c r="A34" s="17"/>
      <c r="B34" s="18" t="s">
        <v>41</v>
      </c>
      <c r="C34" s="37"/>
      <c r="D34" s="20"/>
      <c r="E34" s="41"/>
      <c r="F34" s="42"/>
      <c r="G34" s="22"/>
    </row>
    <row r="35" spans="1:7" ht="23.85" customHeight="1">
      <c r="A35" s="35">
        <f>COUNT(A7:A34)+1</f>
        <v>7</v>
      </c>
      <c r="B35" s="36" t="s">
        <v>42</v>
      </c>
      <c r="C35" s="37"/>
      <c r="D35" s="20"/>
      <c r="E35" s="41"/>
      <c r="F35" s="42"/>
      <c r="G35" s="22"/>
    </row>
    <row r="36" spans="1:7">
      <c r="A36" s="17"/>
      <c r="B36" s="39" t="s">
        <v>43</v>
      </c>
      <c r="C36" s="40"/>
      <c r="D36" s="20" t="s">
        <v>13</v>
      </c>
      <c r="E36" s="41">
        <v>17.05799</v>
      </c>
      <c r="F36" s="42" t="e">
        <f>ROUND(#REF!*#REF!*E36,-1)</f>
        <v>#REF!</v>
      </c>
      <c r="G36" s="43" t="e">
        <f>C36*F36</f>
        <v>#REF!</v>
      </c>
    </row>
    <row r="37" spans="1:7">
      <c r="A37" s="17"/>
      <c r="B37" s="39" t="s">
        <v>44</v>
      </c>
      <c r="C37" s="40"/>
      <c r="D37" s="20" t="s">
        <v>13</v>
      </c>
      <c r="E37" s="41">
        <v>30.713460000000001</v>
      </c>
      <c r="F37" s="42" t="e">
        <f>ROUND(#REF!*#REF!*E37,-1)</f>
        <v>#REF!</v>
      </c>
      <c r="G37" s="43" t="e">
        <f>C37*F37</f>
        <v>#REF!</v>
      </c>
    </row>
    <row r="38" spans="1:7">
      <c r="A38" s="17"/>
      <c r="B38" s="18" t="s">
        <v>41</v>
      </c>
      <c r="C38" s="37"/>
      <c r="D38" s="20"/>
      <c r="E38" s="41"/>
      <c r="F38" s="42"/>
      <c r="G38" s="22"/>
    </row>
    <row r="39" spans="1:7" ht="23.85" customHeight="1">
      <c r="A39" s="35">
        <f>COUNT(A7:A38)+1</f>
        <v>8</v>
      </c>
      <c r="B39" s="36" t="s">
        <v>45</v>
      </c>
      <c r="C39" s="37"/>
      <c r="D39" s="20"/>
      <c r="E39" s="41"/>
      <c r="F39" s="42"/>
      <c r="G39" s="22"/>
    </row>
    <row r="40" spans="1:7">
      <c r="A40" s="17"/>
      <c r="B40" s="39" t="s">
        <v>46</v>
      </c>
      <c r="C40" s="40"/>
      <c r="D40" s="20" t="s">
        <v>13</v>
      </c>
      <c r="E40" s="41">
        <v>5.7279299999999997</v>
      </c>
      <c r="F40" s="42" t="e">
        <f>ROUND(#REF!*#REF!*E40,-1)</f>
        <v>#REF!</v>
      </c>
      <c r="G40" s="43" t="e">
        <f>C40*F40</f>
        <v>#REF!</v>
      </c>
    </row>
    <row r="41" spans="1:7">
      <c r="A41" s="17"/>
      <c r="B41" s="39" t="s">
        <v>47</v>
      </c>
      <c r="C41" s="40"/>
      <c r="D41" s="20" t="s">
        <v>13</v>
      </c>
      <c r="E41" s="41">
        <v>18.417200000000001</v>
      </c>
      <c r="F41" s="42" t="e">
        <f>ROUND(#REF!*#REF!*E41,-1)</f>
        <v>#REF!</v>
      </c>
      <c r="G41" s="43" t="e">
        <f>C41*F41</f>
        <v>#REF!</v>
      </c>
    </row>
    <row r="42" spans="1:7">
      <c r="A42" s="17"/>
      <c r="B42" s="18" t="s">
        <v>41</v>
      </c>
      <c r="C42" s="37"/>
      <c r="D42" s="20"/>
      <c r="E42" s="41"/>
      <c r="F42" s="42"/>
      <c r="G42" s="22"/>
    </row>
    <row r="43" spans="1:7" ht="23.85" customHeight="1">
      <c r="A43" s="35">
        <f>COUNT(A7:A42)+1</f>
        <v>9</v>
      </c>
      <c r="B43" s="36" t="s">
        <v>48</v>
      </c>
      <c r="C43" s="37"/>
      <c r="D43" s="20"/>
      <c r="E43" s="41"/>
      <c r="F43" s="42"/>
      <c r="G43" s="22"/>
    </row>
    <row r="44" spans="1:7">
      <c r="A44" s="17"/>
      <c r="B44" s="39" t="s">
        <v>49</v>
      </c>
      <c r="C44" s="37"/>
      <c r="D44" s="20" t="s">
        <v>13</v>
      </c>
      <c r="E44" s="41">
        <v>10.40244</v>
      </c>
      <c r="F44" s="42" t="e">
        <f>ROUND(#REF!*#REF!*E44,-1)</f>
        <v>#REF!</v>
      </c>
      <c r="G44" s="43" t="e">
        <f>C44*F44</f>
        <v>#REF!</v>
      </c>
    </row>
    <row r="45" spans="1:7">
      <c r="A45" s="17"/>
      <c r="B45" s="18" t="s">
        <v>41</v>
      </c>
      <c r="C45" s="37"/>
      <c r="D45" s="20"/>
      <c r="E45" s="41"/>
      <c r="F45" s="42"/>
      <c r="G45" s="22"/>
    </row>
    <row r="46" spans="1:7" ht="23.85" customHeight="1">
      <c r="A46" s="35">
        <f>COUNT(A7:A45)+1</f>
        <v>10</v>
      </c>
      <c r="B46" s="36" t="s">
        <v>50</v>
      </c>
      <c r="C46" s="37"/>
      <c r="D46" s="20"/>
      <c r="E46" s="41"/>
      <c r="F46" s="42"/>
      <c r="G46" s="22"/>
    </row>
    <row r="47" spans="1:7">
      <c r="A47" s="17"/>
      <c r="B47" s="39" t="s">
        <v>51</v>
      </c>
      <c r="C47" s="40"/>
      <c r="D47" s="20" t="s">
        <v>13</v>
      </c>
      <c r="E47" s="41">
        <v>21.919509999999999</v>
      </c>
      <c r="F47" s="42" t="e">
        <f>ROUND(#REF!*#REF!*E47,-1)</f>
        <v>#REF!</v>
      </c>
      <c r="G47" s="43" t="e">
        <f>C47*F47</f>
        <v>#REF!</v>
      </c>
    </row>
    <row r="48" spans="1:7">
      <c r="A48" s="17"/>
      <c r="B48" s="39" t="s">
        <v>52</v>
      </c>
      <c r="C48" s="40"/>
      <c r="D48" s="20" t="s">
        <v>13</v>
      </c>
      <c r="E48" s="41">
        <v>34.28293</v>
      </c>
      <c r="F48" s="42" t="e">
        <f>ROUND(#REF!*#REF!*E48,-1)</f>
        <v>#REF!</v>
      </c>
      <c r="G48" s="43" t="e">
        <f>C48*F48</f>
        <v>#REF!</v>
      </c>
    </row>
    <row r="49" spans="1:7">
      <c r="A49" s="17"/>
      <c r="B49" s="18" t="s">
        <v>41</v>
      </c>
      <c r="C49" s="37"/>
      <c r="D49" s="20"/>
      <c r="E49" s="41"/>
      <c r="F49" s="42"/>
      <c r="G49" s="22"/>
    </row>
    <row r="50" spans="1:7" ht="46.35" customHeight="1">
      <c r="A50" s="35">
        <f>COUNT($A$7:A49)+1</f>
        <v>11</v>
      </c>
      <c r="B50" s="36" t="s">
        <v>53</v>
      </c>
      <c r="C50" s="40"/>
      <c r="D50" s="20"/>
      <c r="E50" s="49"/>
      <c r="F50" s="50"/>
      <c r="G50" s="43"/>
    </row>
    <row r="51" spans="1:7">
      <c r="A51" s="17"/>
      <c r="B51" s="39" t="s">
        <v>54</v>
      </c>
      <c r="C51" s="40"/>
      <c r="D51" s="20" t="s">
        <v>13</v>
      </c>
      <c r="E51" s="49">
        <v>45.731707319999998</v>
      </c>
      <c r="F51" s="42" t="e">
        <f>ROUND(#REF!*#REF!*E51,-1)</f>
        <v>#REF!</v>
      </c>
      <c r="G51" s="43" t="e">
        <f>C51*F51</f>
        <v>#REF!</v>
      </c>
    </row>
    <row r="52" spans="1:7">
      <c r="A52" s="17"/>
      <c r="B52" s="18"/>
      <c r="C52" s="40"/>
      <c r="D52" s="20"/>
      <c r="E52" s="49"/>
      <c r="F52" s="50"/>
      <c r="G52" s="43"/>
    </row>
    <row r="53" spans="1:7" ht="35.1" customHeight="1">
      <c r="A53" s="35">
        <f>COUNT($A$7:A52)+1</f>
        <v>12</v>
      </c>
      <c r="B53" s="36" t="s">
        <v>55</v>
      </c>
      <c r="C53" s="37"/>
      <c r="D53" s="20"/>
      <c r="E53" s="41"/>
      <c r="F53" s="42"/>
      <c r="G53" s="22"/>
    </row>
    <row r="54" spans="1:7">
      <c r="A54" s="17"/>
      <c r="B54" s="39" t="s">
        <v>46</v>
      </c>
      <c r="C54" s="40"/>
      <c r="D54" s="20" t="s">
        <v>13</v>
      </c>
      <c r="E54" s="41">
        <v>8.5442699999999991</v>
      </c>
      <c r="F54" s="42" t="e">
        <f>ROUND(#REF!*#REF!*E54,-1)</f>
        <v>#REF!</v>
      </c>
      <c r="G54" s="43" t="e">
        <f>C54*F54</f>
        <v>#REF!</v>
      </c>
    </row>
    <row r="55" spans="1:7">
      <c r="A55" s="17"/>
      <c r="B55" s="39" t="s">
        <v>47</v>
      </c>
      <c r="C55" s="40"/>
      <c r="D55" s="20" t="s">
        <v>13</v>
      </c>
      <c r="E55" s="41">
        <v>19.240410000000001</v>
      </c>
      <c r="F55" s="42" t="e">
        <f>ROUND(#REF!*#REF!*E55,-1)</f>
        <v>#REF!</v>
      </c>
      <c r="G55" s="43" t="e">
        <f>C55*F55</f>
        <v>#REF!</v>
      </c>
    </row>
    <row r="56" spans="1:7">
      <c r="A56" s="17"/>
      <c r="B56" s="18" t="s">
        <v>41</v>
      </c>
      <c r="C56" s="37"/>
      <c r="D56" s="20"/>
      <c r="E56" s="41"/>
      <c r="F56" s="42"/>
      <c r="G56" s="22"/>
    </row>
    <row r="57" spans="1:7" ht="35.1" customHeight="1">
      <c r="A57" s="35">
        <f>COUNT($A$7:A56)+1</f>
        <v>13</v>
      </c>
      <c r="B57" s="36" t="s">
        <v>56</v>
      </c>
      <c r="C57" s="37"/>
      <c r="D57" s="20"/>
      <c r="E57" s="41"/>
      <c r="F57" s="42"/>
      <c r="G57" s="22"/>
    </row>
    <row r="58" spans="1:7">
      <c r="A58" s="17"/>
      <c r="B58" s="39" t="s">
        <v>57</v>
      </c>
      <c r="C58" s="40"/>
      <c r="D58" s="20" t="s">
        <v>13</v>
      </c>
      <c r="E58" s="41">
        <v>65.609759999999994</v>
      </c>
      <c r="F58" s="42" t="e">
        <f>ROUND(#REF!*#REF!*E58,-1)</f>
        <v>#REF!</v>
      </c>
      <c r="G58" s="43" t="e">
        <f>C58*F58</f>
        <v>#REF!</v>
      </c>
    </row>
    <row r="59" spans="1:7">
      <c r="A59" s="17"/>
      <c r="B59" s="39" t="s">
        <v>58</v>
      </c>
      <c r="C59" s="40"/>
      <c r="D59" s="20" t="s">
        <v>13</v>
      </c>
      <c r="E59" s="41"/>
      <c r="F59" s="42" t="e">
        <f>ROUND(#REF!*#REF!*E59,-1)</f>
        <v>#REF!</v>
      </c>
      <c r="G59" s="43" t="e">
        <f>C59*F59</f>
        <v>#REF!</v>
      </c>
    </row>
    <row r="60" spans="1:7">
      <c r="A60" s="17"/>
      <c r="B60" s="39" t="s">
        <v>59</v>
      </c>
      <c r="C60" s="40"/>
      <c r="D60" s="20" t="s">
        <v>13</v>
      </c>
      <c r="E60" s="41">
        <v>43.256100000000004</v>
      </c>
      <c r="F60" s="42" t="e">
        <f>ROUND(#REF!*#REF!*E60,-1)</f>
        <v>#REF!</v>
      </c>
      <c r="G60" s="43" t="e">
        <f>C60*F60</f>
        <v>#REF!</v>
      </c>
    </row>
    <row r="61" spans="1:7">
      <c r="A61" s="17"/>
      <c r="B61" s="18" t="s">
        <v>41</v>
      </c>
      <c r="C61" s="37"/>
      <c r="D61" s="20"/>
      <c r="E61" s="41"/>
      <c r="F61" s="42"/>
      <c r="G61" s="22"/>
    </row>
    <row r="62" spans="1:7" ht="35.1" customHeight="1">
      <c r="A62" s="35">
        <f>COUNT($A$7:A61)+1</f>
        <v>14</v>
      </c>
      <c r="B62" s="36" t="s">
        <v>60</v>
      </c>
      <c r="C62" s="37"/>
      <c r="D62" s="20"/>
      <c r="E62" s="41"/>
      <c r="F62" s="42"/>
      <c r="G62" s="22"/>
    </row>
    <row r="63" spans="1:7">
      <c r="A63" s="17"/>
      <c r="B63" s="39" t="s">
        <v>49</v>
      </c>
      <c r="C63" s="40"/>
      <c r="D63" s="20" t="s">
        <v>13</v>
      </c>
      <c r="E63" s="41">
        <v>51.432679999999998</v>
      </c>
      <c r="F63" s="42" t="e">
        <f>ROUND(#REF!*#REF!*E63,-1)</f>
        <v>#REF!</v>
      </c>
      <c r="G63" s="43" t="e">
        <f t="shared" ref="G63:G69" si="0">C63*F63</f>
        <v>#REF!</v>
      </c>
    </row>
    <row r="64" spans="1:7">
      <c r="A64" s="17"/>
      <c r="B64" s="39" t="s">
        <v>61</v>
      </c>
      <c r="C64" s="40"/>
      <c r="D64" s="20" t="s">
        <v>13</v>
      </c>
      <c r="E64" s="41">
        <v>67.316339999999997</v>
      </c>
      <c r="F64" s="42" t="e">
        <f>ROUND(#REF!*#REF!*E64,-1)</f>
        <v>#REF!</v>
      </c>
      <c r="G64" s="43" t="e">
        <f t="shared" si="0"/>
        <v>#REF!</v>
      </c>
    </row>
    <row r="65" spans="1:7">
      <c r="A65" s="17"/>
      <c r="B65" s="39" t="s">
        <v>62</v>
      </c>
      <c r="C65" s="40"/>
      <c r="D65" s="20" t="s">
        <v>13</v>
      </c>
      <c r="E65" s="41">
        <v>114.29512</v>
      </c>
      <c r="F65" s="42" t="e">
        <f>ROUND(#REF!*#REF!*E65,-1)</f>
        <v>#REF!</v>
      </c>
      <c r="G65" s="43" t="e">
        <f t="shared" si="0"/>
        <v>#REF!</v>
      </c>
    </row>
    <row r="66" spans="1:7">
      <c r="A66" s="17"/>
      <c r="B66" s="39" t="s">
        <v>63</v>
      </c>
      <c r="C66" s="40"/>
      <c r="D66" s="20" t="s">
        <v>13</v>
      </c>
      <c r="E66" s="41">
        <v>179.10975999999999</v>
      </c>
      <c r="F66" s="42" t="e">
        <f>ROUND(#REF!*#REF!*E66,-1)</f>
        <v>#REF!</v>
      </c>
      <c r="G66" s="43" t="e">
        <f t="shared" si="0"/>
        <v>#REF!</v>
      </c>
    </row>
    <row r="67" spans="1:7">
      <c r="A67" s="17"/>
      <c r="B67" s="39" t="s">
        <v>57</v>
      </c>
      <c r="C67" s="40"/>
      <c r="D67" s="20" t="s">
        <v>13</v>
      </c>
      <c r="E67" s="41">
        <v>108.33317</v>
      </c>
      <c r="F67" s="42" t="e">
        <f>ROUND(#REF!*#REF!*E67,-1)</f>
        <v>#REF!</v>
      </c>
      <c r="G67" s="43" t="e">
        <f t="shared" si="0"/>
        <v>#REF!</v>
      </c>
    </row>
    <row r="68" spans="1:7">
      <c r="A68" s="17"/>
      <c r="B68" s="39" t="s">
        <v>58</v>
      </c>
      <c r="C68" s="40"/>
      <c r="D68" s="20" t="s">
        <v>13</v>
      </c>
      <c r="E68" s="41">
        <v>140.23645999999999</v>
      </c>
      <c r="F68" s="42" t="e">
        <f>ROUND(#REF!*#REF!*E68,-1)</f>
        <v>#REF!</v>
      </c>
      <c r="G68" s="43" t="e">
        <f t="shared" si="0"/>
        <v>#REF!</v>
      </c>
    </row>
    <row r="69" spans="1:7">
      <c r="A69" s="17"/>
      <c r="B69" s="39" t="s">
        <v>59</v>
      </c>
      <c r="C69" s="40"/>
      <c r="D69" s="20" t="s">
        <v>13</v>
      </c>
      <c r="E69" s="41">
        <v>169.68293</v>
      </c>
      <c r="F69" s="42" t="e">
        <f>ROUND(#REF!*#REF!*E69,-1)</f>
        <v>#REF!</v>
      </c>
      <c r="G69" s="43" t="e">
        <f t="shared" si="0"/>
        <v>#REF!</v>
      </c>
    </row>
    <row r="70" spans="1:7">
      <c r="A70" s="17"/>
      <c r="B70" s="18" t="s">
        <v>41</v>
      </c>
      <c r="C70" s="37"/>
      <c r="D70" s="20"/>
      <c r="E70" s="41"/>
      <c r="F70" s="42"/>
      <c r="G70" s="22"/>
    </row>
    <row r="71" spans="1:7" ht="46.35" customHeight="1">
      <c r="A71" s="35">
        <f>COUNT($A$7:A70)+1</f>
        <v>15</v>
      </c>
      <c r="B71" s="36" t="s">
        <v>64</v>
      </c>
      <c r="C71" s="51"/>
      <c r="D71" s="52"/>
      <c r="E71" s="41"/>
      <c r="F71" s="42"/>
      <c r="G71" s="53"/>
    </row>
    <row r="72" spans="1:7">
      <c r="A72" s="17"/>
      <c r="B72" s="39" t="s">
        <v>65</v>
      </c>
      <c r="C72" s="40"/>
      <c r="D72" s="20" t="s">
        <v>13</v>
      </c>
      <c r="E72" s="41">
        <v>59.4</v>
      </c>
      <c r="F72" s="42" t="e">
        <f>ROUND(#REF!*#REF!*E72,-1)</f>
        <v>#REF!</v>
      </c>
      <c r="G72" s="43" t="e">
        <f>C72*F72</f>
        <v>#REF!</v>
      </c>
    </row>
    <row r="73" spans="1:7">
      <c r="A73" s="17"/>
      <c r="B73" s="39" t="s">
        <v>66</v>
      </c>
      <c r="C73" s="40"/>
      <c r="D73" s="20" t="s">
        <v>13</v>
      </c>
      <c r="E73" s="41">
        <v>77.7</v>
      </c>
      <c r="F73" s="42" t="e">
        <f>ROUND(#REF!*#REF!*E73,-1)</f>
        <v>#REF!</v>
      </c>
      <c r="G73" s="43" t="e">
        <f>C73*F73</f>
        <v>#REF!</v>
      </c>
    </row>
    <row r="74" spans="1:7">
      <c r="A74" s="17"/>
      <c r="B74" s="39" t="s">
        <v>67</v>
      </c>
      <c r="C74" s="40"/>
      <c r="D74" s="20" t="s">
        <v>13</v>
      </c>
      <c r="E74" s="41">
        <v>125</v>
      </c>
      <c r="F74" s="42" t="e">
        <f>ROUND(#REF!*#REF!*E74,-1)</f>
        <v>#REF!</v>
      </c>
      <c r="G74" s="43" t="e">
        <f>C74*F74</f>
        <v>#REF!</v>
      </c>
    </row>
    <row r="75" spans="1:7">
      <c r="C75" s="54"/>
      <c r="E75" s="41"/>
      <c r="F75" s="42"/>
      <c r="G75" s="46"/>
    </row>
    <row r="76" spans="1:7" ht="35.1" customHeight="1">
      <c r="A76" s="35">
        <f>COUNT($A$7:A75)+1</f>
        <v>16</v>
      </c>
      <c r="B76" s="36" t="s">
        <v>68</v>
      </c>
      <c r="C76" s="51"/>
      <c r="D76" s="52"/>
      <c r="E76" s="41"/>
      <c r="F76" s="42"/>
      <c r="G76" s="53"/>
    </row>
    <row r="77" spans="1:7">
      <c r="A77" s="17"/>
      <c r="B77" s="39" t="s">
        <v>65</v>
      </c>
      <c r="C77" s="40"/>
      <c r="D77" s="20" t="s">
        <v>13</v>
      </c>
      <c r="E77" s="41">
        <v>59.4</v>
      </c>
      <c r="F77" s="42" t="e">
        <f>ROUND(#REF!*#REF!*E77,-1)</f>
        <v>#REF!</v>
      </c>
      <c r="G77" s="43" t="e">
        <f>C77*F77</f>
        <v>#REF!</v>
      </c>
    </row>
    <row r="78" spans="1:7">
      <c r="A78" s="17"/>
      <c r="B78" s="39" t="s">
        <v>66</v>
      </c>
      <c r="C78" s="40"/>
      <c r="D78" s="20" t="s">
        <v>13</v>
      </c>
      <c r="E78" s="41">
        <v>77.7</v>
      </c>
      <c r="F78" s="42" t="e">
        <f>ROUND(#REF!*#REF!*E78,-1)</f>
        <v>#REF!</v>
      </c>
      <c r="G78" s="43" t="e">
        <f>C78*F78</f>
        <v>#REF!</v>
      </c>
    </row>
    <row r="79" spans="1:7">
      <c r="A79" s="17"/>
      <c r="B79" s="39" t="s">
        <v>67</v>
      </c>
      <c r="C79" s="40"/>
      <c r="D79" s="20" t="s">
        <v>13</v>
      </c>
      <c r="E79" s="41">
        <v>125</v>
      </c>
      <c r="F79" s="42" t="e">
        <f>ROUND(#REF!*#REF!*E79,-1)</f>
        <v>#REF!</v>
      </c>
      <c r="G79" s="43" t="e">
        <f>C79*F79</f>
        <v>#REF!</v>
      </c>
    </row>
    <row r="80" spans="1:7">
      <c r="B80" s="18"/>
      <c r="C80" s="37"/>
      <c r="D80" s="20"/>
      <c r="E80" s="41"/>
      <c r="F80" s="42"/>
      <c r="G80" s="22"/>
    </row>
    <row r="81" spans="1:7" ht="57.45" customHeight="1">
      <c r="A81" s="35">
        <f>COUNT($A$7:A80)+1</f>
        <v>17</v>
      </c>
      <c r="B81" s="36" t="s">
        <v>69</v>
      </c>
      <c r="C81" s="55"/>
      <c r="D81" s="56"/>
      <c r="E81" s="41"/>
      <c r="F81" s="42"/>
      <c r="G81" s="57"/>
    </row>
    <row r="82" spans="1:7">
      <c r="A82" s="17"/>
      <c r="B82" s="45" t="s">
        <v>70</v>
      </c>
      <c r="C82" s="54"/>
      <c r="D82" s="5" t="s">
        <v>13</v>
      </c>
      <c r="E82" s="41">
        <v>409.96138000000002</v>
      </c>
      <c r="F82" s="42" t="e">
        <f>ROUND(#REF!*#REF!*E82,-1)</f>
        <v>#REF!</v>
      </c>
      <c r="G82" s="46" t="e">
        <f>C82*F82</f>
        <v>#REF!</v>
      </c>
    </row>
    <row r="83" spans="1:7">
      <c r="A83" s="17"/>
      <c r="B83" s="18"/>
      <c r="C83" s="37"/>
      <c r="D83" s="20"/>
      <c r="E83" s="41"/>
      <c r="F83" s="42"/>
      <c r="G83" s="22"/>
    </row>
    <row r="84" spans="1:7" ht="68.7" customHeight="1">
      <c r="A84" s="35">
        <f>COUNT($A$7:A83)+1</f>
        <v>18</v>
      </c>
      <c r="B84" s="36" t="s">
        <v>71</v>
      </c>
      <c r="C84" s="37"/>
      <c r="D84" s="20"/>
      <c r="E84" s="41"/>
      <c r="F84" s="42"/>
      <c r="G84" s="22"/>
    </row>
    <row r="85" spans="1:7">
      <c r="A85" s="17"/>
      <c r="B85" s="39" t="s">
        <v>72</v>
      </c>
      <c r="C85" s="37"/>
      <c r="D85" s="20" t="s">
        <v>13</v>
      </c>
      <c r="E85" s="41">
        <v>54.878050000000002</v>
      </c>
      <c r="F85" s="42" t="e">
        <f>ROUND(#REF!*#REF!*E85,-1)</f>
        <v>#REF!</v>
      </c>
      <c r="G85" s="43" t="e">
        <f>C85*F85</f>
        <v>#REF!</v>
      </c>
    </row>
    <row r="86" spans="1:7">
      <c r="A86" s="17"/>
      <c r="B86" s="39" t="s">
        <v>73</v>
      </c>
      <c r="C86" s="37"/>
      <c r="D86" s="20" t="s">
        <v>13</v>
      </c>
      <c r="E86" s="41">
        <v>67.073170000000005</v>
      </c>
      <c r="F86" s="42" t="e">
        <f>ROUND(#REF!*#REF!*E86,-1)</f>
        <v>#REF!</v>
      </c>
      <c r="G86" s="43" t="e">
        <f>C86*F86</f>
        <v>#REF!</v>
      </c>
    </row>
    <row r="87" spans="1:7">
      <c r="A87" s="17"/>
      <c r="B87" s="18"/>
      <c r="C87" s="37"/>
      <c r="D87" s="20"/>
      <c r="E87" s="41"/>
      <c r="F87" s="42"/>
      <c r="G87" s="22"/>
    </row>
    <row r="88" spans="1:7" ht="68.7" customHeight="1">
      <c r="A88" s="35">
        <f>COUNT($A$7:A87)+1</f>
        <v>19</v>
      </c>
      <c r="B88" s="36" t="s">
        <v>74</v>
      </c>
      <c r="C88" s="37"/>
      <c r="D88" s="20"/>
      <c r="E88" s="41"/>
      <c r="F88" s="42"/>
      <c r="G88" s="22"/>
    </row>
    <row r="89" spans="1:7">
      <c r="A89" s="17"/>
      <c r="B89" s="39" t="s">
        <v>72</v>
      </c>
      <c r="C89" s="37"/>
      <c r="D89" s="20" t="s">
        <v>13</v>
      </c>
      <c r="E89" s="41">
        <v>54.878050000000002</v>
      </c>
      <c r="F89" s="42" t="e">
        <f>ROUND(#REF!*#REF!*E89,-1)</f>
        <v>#REF!</v>
      </c>
      <c r="G89" s="43" t="e">
        <f>C89*F89</f>
        <v>#REF!</v>
      </c>
    </row>
    <row r="90" spans="1:7">
      <c r="A90" s="17"/>
      <c r="B90" s="39" t="s">
        <v>73</v>
      </c>
      <c r="C90" s="37"/>
      <c r="D90" s="20" t="s">
        <v>13</v>
      </c>
      <c r="E90" s="41">
        <v>67.073170000000005</v>
      </c>
      <c r="F90" s="42" t="e">
        <f>ROUND(#REF!*#REF!*E90,-1)</f>
        <v>#REF!</v>
      </c>
      <c r="G90" s="43" t="e">
        <f>C90*F90</f>
        <v>#REF!</v>
      </c>
    </row>
    <row r="91" spans="1:7">
      <c r="A91" s="17"/>
      <c r="B91" s="18"/>
      <c r="C91" s="37"/>
      <c r="D91" s="20"/>
      <c r="E91" s="41"/>
      <c r="F91" s="42"/>
      <c r="G91" s="22"/>
    </row>
    <row r="92" spans="1:7" ht="68.7" customHeight="1">
      <c r="A92" s="35">
        <f>COUNT($A$7:A91)+1</f>
        <v>20</v>
      </c>
      <c r="B92" s="36" t="s">
        <v>75</v>
      </c>
      <c r="C92" s="37"/>
      <c r="D92" s="20"/>
      <c r="E92" s="41"/>
      <c r="F92" s="42"/>
      <c r="G92" s="22"/>
    </row>
    <row r="93" spans="1:7">
      <c r="A93" s="17"/>
      <c r="B93" s="39" t="s">
        <v>76</v>
      </c>
      <c r="C93" s="37"/>
      <c r="D93" s="20" t="s">
        <v>13</v>
      </c>
      <c r="E93" s="41">
        <v>20.50244</v>
      </c>
      <c r="F93" s="42" t="e">
        <f>ROUND(#REF!*#REF!*E93,-1)</f>
        <v>#REF!</v>
      </c>
      <c r="G93" s="43" t="e">
        <f>C93*F93</f>
        <v>#REF!</v>
      </c>
    </row>
    <row r="94" spans="1:7">
      <c r="A94" s="17"/>
      <c r="B94" s="39" t="s">
        <v>70</v>
      </c>
      <c r="C94" s="37"/>
      <c r="D94" s="20" t="s">
        <v>13</v>
      </c>
      <c r="E94" s="41">
        <v>72.718779999999995</v>
      </c>
      <c r="F94" s="42" t="e">
        <f>ROUND(#REF!*#REF!*E94,-1)</f>
        <v>#REF!</v>
      </c>
      <c r="G94" s="43" t="e">
        <f>C94*F94</f>
        <v>#REF!</v>
      </c>
    </row>
    <row r="95" spans="1:7">
      <c r="A95" s="17"/>
      <c r="B95" s="39"/>
      <c r="C95" s="37"/>
      <c r="D95" s="20"/>
      <c r="E95" s="41"/>
      <c r="F95" s="42"/>
      <c r="G95" s="43"/>
    </row>
    <row r="96" spans="1:7" ht="57.45" customHeight="1">
      <c r="A96" s="35">
        <f>COUNT($A$7:A95)+1</f>
        <v>21</v>
      </c>
      <c r="B96" s="58" t="s">
        <v>77</v>
      </c>
      <c r="C96" s="1"/>
      <c r="D96" s="59"/>
      <c r="E96" s="60"/>
      <c r="F96" s="61"/>
      <c r="G96" s="62"/>
    </row>
    <row r="97" spans="1:7" ht="16.5" customHeight="1">
      <c r="A97" s="17"/>
      <c r="B97" s="63" t="s">
        <v>78</v>
      </c>
      <c r="C97" s="1"/>
      <c r="D97" s="59"/>
      <c r="E97" s="60"/>
      <c r="F97" s="61"/>
      <c r="G97" s="62"/>
    </row>
    <row r="98" spans="1:7">
      <c r="A98" s="17"/>
      <c r="B98" s="64"/>
      <c r="C98" s="1"/>
      <c r="D98" s="59" t="s">
        <v>13</v>
      </c>
      <c r="E98" s="60">
        <v>43</v>
      </c>
      <c r="F98" s="65" t="e">
        <f>ROUND((#REF!*#REF!*E98),-1)</f>
        <v>#REF!</v>
      </c>
      <c r="G98" s="66" t="e">
        <f>C98*F98</f>
        <v>#REF!</v>
      </c>
    </row>
    <row r="99" spans="1:7">
      <c r="A99" s="17"/>
      <c r="B99" s="39"/>
      <c r="C99" s="37"/>
      <c r="D99" s="20"/>
      <c r="E99" s="41"/>
      <c r="F99" s="42"/>
      <c r="G99" s="43"/>
    </row>
    <row r="100" spans="1:7" ht="46.35" customHeight="1">
      <c r="A100" s="35">
        <f>COUNT($A$7:A99)+1</f>
        <v>22</v>
      </c>
      <c r="B100" s="36" t="s">
        <v>79</v>
      </c>
      <c r="C100" s="37"/>
      <c r="D100" s="20"/>
      <c r="E100" s="41"/>
      <c r="F100" s="42"/>
      <c r="G100" s="22"/>
    </row>
    <row r="101" spans="1:7">
      <c r="A101" s="17"/>
      <c r="B101" s="39" t="s">
        <v>80</v>
      </c>
      <c r="C101" s="40"/>
      <c r="D101" s="20" t="s">
        <v>13</v>
      </c>
      <c r="E101" s="41">
        <v>101.14646</v>
      </c>
      <c r="F101" s="42" t="e">
        <f>ROUND(#REF!*#REF!*E101,-1)</f>
        <v>#REF!</v>
      </c>
      <c r="G101" s="43" t="e">
        <f>C101*F101</f>
        <v>#REF!</v>
      </c>
    </row>
    <row r="102" spans="1:7">
      <c r="A102" s="17"/>
      <c r="B102" s="18"/>
      <c r="C102" s="37"/>
      <c r="D102" s="20"/>
      <c r="E102" s="41"/>
      <c r="F102" s="42"/>
      <c r="G102" s="22"/>
    </row>
    <row r="103" spans="1:7" ht="46.35" customHeight="1">
      <c r="A103" s="35">
        <f>COUNT($A$7:A102)+1</f>
        <v>23</v>
      </c>
      <c r="B103" s="36" t="s">
        <v>81</v>
      </c>
      <c r="C103" s="37"/>
      <c r="D103" s="20"/>
      <c r="E103" s="41"/>
      <c r="F103" s="42"/>
      <c r="G103" s="22"/>
    </row>
    <row r="104" spans="1:7">
      <c r="A104" s="17"/>
      <c r="B104" s="39" t="s">
        <v>82</v>
      </c>
      <c r="C104" s="40"/>
      <c r="D104" s="20" t="s">
        <v>13</v>
      </c>
      <c r="E104" s="41">
        <v>12.855980000000001</v>
      </c>
      <c r="F104" s="42" t="e">
        <f>ROUND(#REF!*#REF!*E104,-1)</f>
        <v>#REF!</v>
      </c>
      <c r="G104" s="43" t="e">
        <f>C104*F104</f>
        <v>#REF!</v>
      </c>
    </row>
    <row r="105" spans="1:7">
      <c r="A105" s="17"/>
      <c r="B105" s="39" t="s">
        <v>83</v>
      </c>
      <c r="C105" s="40"/>
      <c r="D105" s="20" t="s">
        <v>13</v>
      </c>
      <c r="E105" s="41">
        <v>17.883659999999999</v>
      </c>
      <c r="F105" s="42" t="e">
        <f>ROUND(#REF!*#REF!*E105,-1)</f>
        <v>#REF!</v>
      </c>
      <c r="G105" s="43" t="e">
        <f>C105*F105</f>
        <v>#REF!</v>
      </c>
    </row>
    <row r="106" spans="1:7">
      <c r="A106" s="17"/>
      <c r="B106" s="39" t="s">
        <v>84</v>
      </c>
      <c r="C106" s="40"/>
      <c r="D106" s="20" t="s">
        <v>13</v>
      </c>
      <c r="E106" s="41">
        <v>39.268659999999997</v>
      </c>
      <c r="F106" s="42" t="e">
        <f>ROUND(#REF!*#REF!*E106,-1)</f>
        <v>#REF!</v>
      </c>
      <c r="G106" s="43" t="e">
        <f>C106*F106</f>
        <v>#REF!</v>
      </c>
    </row>
    <row r="107" spans="1:7">
      <c r="A107" s="17"/>
      <c r="B107" s="39"/>
      <c r="C107" s="37"/>
      <c r="D107" s="20"/>
      <c r="E107" s="41"/>
      <c r="F107" s="42"/>
      <c r="G107" s="22"/>
    </row>
    <row r="108" spans="1:7" ht="46.35" customHeight="1">
      <c r="A108" s="35">
        <f>COUNT($A$7:A107)+1</f>
        <v>24</v>
      </c>
      <c r="B108" s="36" t="s">
        <v>85</v>
      </c>
      <c r="C108" s="37"/>
      <c r="D108" s="20"/>
      <c r="E108" s="41"/>
      <c r="F108" s="42"/>
      <c r="G108" s="22"/>
    </row>
    <row r="109" spans="1:7">
      <c r="A109" s="17"/>
      <c r="B109" s="39" t="s">
        <v>86</v>
      </c>
      <c r="C109" s="37"/>
      <c r="D109" s="20" t="s">
        <v>13</v>
      </c>
      <c r="E109" s="41">
        <v>39.678130000000003</v>
      </c>
      <c r="F109" s="42" t="e">
        <f>ROUND(#REF!*#REF!*E109,-1)</f>
        <v>#REF!</v>
      </c>
      <c r="G109" s="43" t="e">
        <f>C109*F109</f>
        <v>#REF!</v>
      </c>
    </row>
    <row r="110" spans="1:7">
      <c r="A110" s="17"/>
      <c r="B110" s="39" t="s">
        <v>87</v>
      </c>
      <c r="C110" s="37"/>
      <c r="D110" s="20" t="s">
        <v>13</v>
      </c>
      <c r="E110" s="41">
        <v>52.73171</v>
      </c>
      <c r="F110" s="42" t="e">
        <f>ROUND(#REF!*#REF!*E110,-1)</f>
        <v>#REF!</v>
      </c>
      <c r="G110" s="43" t="e">
        <f>C110*F110</f>
        <v>#REF!</v>
      </c>
    </row>
    <row r="111" spans="1:7">
      <c r="A111" s="17"/>
      <c r="B111" s="39" t="s">
        <v>88</v>
      </c>
      <c r="C111" s="37"/>
      <c r="D111" s="20" t="s">
        <v>13</v>
      </c>
      <c r="E111" s="41">
        <v>64.451220000000006</v>
      </c>
      <c r="F111" s="42" t="e">
        <f>ROUND(#REF!*#REF!*E111,-1)</f>
        <v>#REF!</v>
      </c>
      <c r="G111" s="43" t="e">
        <f>C111*F111</f>
        <v>#REF!</v>
      </c>
    </row>
    <row r="112" spans="1:7">
      <c r="A112" s="17"/>
      <c r="B112" s="18"/>
      <c r="C112" s="37"/>
      <c r="D112" s="20"/>
      <c r="E112" s="41"/>
      <c r="F112" s="42"/>
      <c r="G112" s="22"/>
    </row>
    <row r="113" spans="1:7" ht="68.7" customHeight="1">
      <c r="A113" s="35">
        <f>COUNT($A$7:A112)+1</f>
        <v>25</v>
      </c>
      <c r="B113" s="36" t="s">
        <v>89</v>
      </c>
      <c r="C113" s="37"/>
      <c r="D113" s="20"/>
      <c r="E113" s="41"/>
      <c r="F113" s="42"/>
      <c r="G113" s="22"/>
    </row>
    <row r="114" spans="1:7">
      <c r="A114" s="17"/>
      <c r="B114" s="18"/>
      <c r="C114" s="37"/>
      <c r="D114" s="20" t="s">
        <v>12</v>
      </c>
      <c r="E114" s="41">
        <v>4.5243900000000004</v>
      </c>
      <c r="F114" s="42" t="e">
        <f>ROUND(#REF!*#REF!*E114,-1)</f>
        <v>#REF!</v>
      </c>
      <c r="G114" s="43" t="e">
        <f>C114*F114</f>
        <v>#REF!</v>
      </c>
    </row>
    <row r="115" spans="1:7">
      <c r="A115" s="17"/>
      <c r="B115" s="18"/>
      <c r="C115" s="37"/>
      <c r="D115" s="20"/>
      <c r="E115" s="41"/>
      <c r="F115" s="42"/>
      <c r="G115" s="22"/>
    </row>
    <row r="116" spans="1:7" ht="57.45" customHeight="1">
      <c r="A116" s="35">
        <f>COUNT($A$7:A115)+1</f>
        <v>26</v>
      </c>
      <c r="B116" s="36" t="s">
        <v>90</v>
      </c>
      <c r="C116" s="37"/>
      <c r="D116" s="20"/>
      <c r="E116" s="41"/>
      <c r="F116" s="42"/>
      <c r="G116" s="22"/>
    </row>
    <row r="117" spans="1:7">
      <c r="A117" s="17"/>
      <c r="B117" s="39" t="s">
        <v>91</v>
      </c>
      <c r="C117" s="37"/>
      <c r="D117" s="20" t="s">
        <v>13</v>
      </c>
      <c r="E117" s="41">
        <v>49.146340000000002</v>
      </c>
      <c r="F117" s="42" t="e">
        <f>ROUND(#REF!*#REF!*E117,-1)</f>
        <v>#REF!</v>
      </c>
      <c r="G117" s="43" t="e">
        <f>C117*F117</f>
        <v>#REF!</v>
      </c>
    </row>
    <row r="118" spans="1:7">
      <c r="A118" s="17"/>
      <c r="B118" s="39" t="s">
        <v>92</v>
      </c>
      <c r="C118" s="37"/>
      <c r="D118" s="20" t="s">
        <v>13</v>
      </c>
      <c r="E118" s="41">
        <v>65</v>
      </c>
      <c r="F118" s="42" t="e">
        <f>ROUND(#REF!*#REF!*E118,-1)</f>
        <v>#REF!</v>
      </c>
      <c r="G118" s="43" t="e">
        <f>C118*F118</f>
        <v>#REF!</v>
      </c>
    </row>
    <row r="119" spans="1:7">
      <c r="A119" s="17"/>
      <c r="B119" s="18"/>
      <c r="C119" s="37"/>
      <c r="D119" s="20"/>
      <c r="E119" s="41"/>
      <c r="F119" s="42"/>
      <c r="G119" s="22"/>
    </row>
    <row r="120" spans="1:7" ht="57.45" customHeight="1">
      <c r="A120" s="35">
        <f>COUNT($A$7:A119)+1</f>
        <v>27</v>
      </c>
      <c r="B120" s="36" t="s">
        <v>93</v>
      </c>
      <c r="C120" s="37"/>
      <c r="D120" s="20"/>
      <c r="E120" s="41"/>
      <c r="F120" s="42"/>
      <c r="G120" s="22"/>
    </row>
    <row r="121" spans="1:7">
      <c r="A121" s="17"/>
      <c r="B121" s="39" t="s">
        <v>91</v>
      </c>
      <c r="C121" s="37"/>
      <c r="D121" s="20" t="s">
        <v>13</v>
      </c>
      <c r="E121" s="41">
        <v>49.146340000000002</v>
      </c>
      <c r="F121" s="42" t="e">
        <f>ROUND(#REF!*#REF!*E121,-1)</f>
        <v>#REF!</v>
      </c>
      <c r="G121" s="43" t="e">
        <f>C121*F121</f>
        <v>#REF!</v>
      </c>
    </row>
    <row r="122" spans="1:7">
      <c r="A122" s="17"/>
      <c r="B122" s="39" t="s">
        <v>92</v>
      </c>
      <c r="C122" s="37"/>
      <c r="D122" s="20" t="s">
        <v>13</v>
      </c>
      <c r="E122" s="41">
        <v>65</v>
      </c>
      <c r="F122" s="42" t="e">
        <f>ROUND(#REF!*#REF!*E122,-1)</f>
        <v>#REF!</v>
      </c>
      <c r="G122" s="43" t="e">
        <f>C122*F122</f>
        <v>#REF!</v>
      </c>
    </row>
    <row r="123" spans="1:7">
      <c r="A123" s="17"/>
      <c r="B123" s="18"/>
      <c r="C123" s="37"/>
      <c r="D123" s="20"/>
      <c r="E123" s="41"/>
      <c r="F123" s="42"/>
      <c r="G123" s="22"/>
    </row>
    <row r="124" spans="1:7" ht="46.35" customHeight="1">
      <c r="A124" s="35">
        <f>COUNT($A$7:A123)+1</f>
        <v>28</v>
      </c>
      <c r="B124" s="36" t="s">
        <v>94</v>
      </c>
      <c r="C124" s="37"/>
      <c r="D124" s="20"/>
      <c r="E124" s="41"/>
      <c r="F124" s="42"/>
      <c r="G124" s="22"/>
    </row>
    <row r="125" spans="1:7" ht="15.6">
      <c r="A125" s="17"/>
      <c r="B125" s="18"/>
      <c r="C125" s="37"/>
      <c r="D125" s="20" t="s">
        <v>10</v>
      </c>
      <c r="E125" s="41">
        <v>7.5365799999999998</v>
      </c>
      <c r="F125" s="42" t="e">
        <f>ROUND(#REF!*#REF!*E125,-1)</f>
        <v>#REF!</v>
      </c>
      <c r="G125" s="43" t="e">
        <f>C125*F125</f>
        <v>#REF!</v>
      </c>
    </row>
    <row r="126" spans="1:7">
      <c r="A126" s="17"/>
      <c r="B126" s="18"/>
      <c r="C126" s="37"/>
      <c r="D126" s="20"/>
      <c r="E126" s="41"/>
      <c r="F126" s="42"/>
      <c r="G126" s="22"/>
    </row>
    <row r="127" spans="1:7" ht="57.45" customHeight="1">
      <c r="A127" s="35">
        <f>COUNT($A$7:A126)+1</f>
        <v>29</v>
      </c>
      <c r="B127" s="36" t="s">
        <v>95</v>
      </c>
      <c r="C127" s="37"/>
      <c r="D127" s="20"/>
      <c r="E127" s="41"/>
      <c r="F127" s="42"/>
      <c r="G127" s="22"/>
    </row>
    <row r="128" spans="1:7" ht="15.6">
      <c r="A128" s="17"/>
      <c r="B128" s="18"/>
      <c r="C128" s="37"/>
      <c r="D128" s="20" t="s">
        <v>10</v>
      </c>
      <c r="E128" s="41">
        <v>14.03659</v>
      </c>
      <c r="F128" s="42" t="e">
        <f>ROUND(#REF!*#REF!*E128,-1)</f>
        <v>#REF!</v>
      </c>
      <c r="G128" s="43" t="e">
        <f>C128*F128</f>
        <v>#REF!</v>
      </c>
    </row>
    <row r="129" spans="1:7">
      <c r="A129" s="17"/>
      <c r="B129" s="18"/>
      <c r="C129" s="37"/>
      <c r="D129" s="20"/>
      <c r="E129" s="41"/>
      <c r="F129" s="42"/>
      <c r="G129" s="22"/>
    </row>
    <row r="130" spans="1:7" ht="46.35" customHeight="1">
      <c r="A130" s="35">
        <f>COUNT($A$7:A129)+1</f>
        <v>30</v>
      </c>
      <c r="B130" s="36" t="s">
        <v>96</v>
      </c>
      <c r="C130" s="37"/>
      <c r="D130" s="20"/>
      <c r="E130" s="41"/>
      <c r="F130" s="42"/>
      <c r="G130" s="22"/>
    </row>
    <row r="131" spans="1:7">
      <c r="A131" s="17"/>
      <c r="B131" s="18"/>
      <c r="C131" s="37"/>
      <c r="D131" s="20" t="s">
        <v>13</v>
      </c>
      <c r="E131" s="41">
        <v>35.814959999999999</v>
      </c>
      <c r="F131" s="42" t="e">
        <f>ROUND(#REF!*#REF!*E131,-1)</f>
        <v>#REF!</v>
      </c>
      <c r="G131" s="43" t="e">
        <f>C131*F131</f>
        <v>#REF!</v>
      </c>
    </row>
    <row r="132" spans="1:7">
      <c r="A132" s="17"/>
      <c r="B132" s="18"/>
      <c r="C132" s="37"/>
      <c r="D132" s="20"/>
      <c r="E132" s="32"/>
      <c r="F132" s="38"/>
      <c r="G132" s="22"/>
    </row>
    <row r="133" spans="1:7" ht="42" customHeight="1">
      <c r="A133" s="35">
        <f>COUNT($A$7:A132)+1</f>
        <v>31</v>
      </c>
      <c r="B133" s="67" t="s">
        <v>97</v>
      </c>
      <c r="C133" s="37"/>
      <c r="D133" s="20"/>
      <c r="E133" s="32"/>
      <c r="F133" s="38"/>
      <c r="G133" s="22"/>
    </row>
    <row r="134" spans="1:7">
      <c r="C134" s="54"/>
      <c r="D134" s="5" t="s">
        <v>11</v>
      </c>
      <c r="E134" s="41">
        <v>3.2317100000000001</v>
      </c>
      <c r="F134" s="42" t="e">
        <f>ROUND(#REF!*#REF!*E134,-1)</f>
        <v>#REF!</v>
      </c>
      <c r="G134" s="46" t="e">
        <f>C134*F134</f>
        <v>#REF!</v>
      </c>
    </row>
    <row r="135" spans="1:7">
      <c r="A135" s="17"/>
      <c r="B135" s="18"/>
      <c r="C135" s="37"/>
      <c r="D135" s="20"/>
      <c r="E135" s="41"/>
      <c r="F135" s="38"/>
      <c r="G135" s="22"/>
    </row>
    <row r="136" spans="1:7" ht="46.35" customHeight="1">
      <c r="A136" s="35">
        <f>COUNT($A$7:A135)+1</f>
        <v>32</v>
      </c>
      <c r="B136" s="36" t="s">
        <v>98</v>
      </c>
      <c r="C136" s="37"/>
      <c r="D136" s="20"/>
      <c r="E136" s="32"/>
      <c r="F136" s="38"/>
      <c r="G136" s="22"/>
    </row>
    <row r="137" spans="1:7">
      <c r="C137" s="54"/>
      <c r="D137" s="68" t="s">
        <v>99</v>
      </c>
      <c r="E137" s="41"/>
      <c r="G137" s="46" t="e">
        <f>ROUND(0.03*(SUM(G8:G134)),-1)</f>
        <v>#REF!</v>
      </c>
    </row>
    <row r="138" spans="1:7">
      <c r="A138" s="17"/>
      <c r="B138" s="18"/>
      <c r="C138" s="37"/>
      <c r="D138" s="20"/>
      <c r="E138" s="32"/>
      <c r="F138" s="38"/>
      <c r="G138" s="22"/>
    </row>
    <row r="139" spans="1:7" ht="46.35" customHeight="1">
      <c r="A139" s="69">
        <f>COUNT($A$7:A138)+1</f>
        <v>33</v>
      </c>
      <c r="B139" s="48" t="s">
        <v>100</v>
      </c>
      <c r="C139" s="54"/>
      <c r="E139" s="41"/>
      <c r="G139" s="46"/>
    </row>
    <row r="140" spans="1:7">
      <c r="C140" s="54"/>
      <c r="D140" s="68">
        <v>0.06</v>
      </c>
      <c r="E140" s="41"/>
      <c r="G140" s="46" t="e">
        <f>ROUND(D140*(SUM(G8:G134)),-1)</f>
        <v>#REF!</v>
      </c>
    </row>
    <row r="141" spans="1:7">
      <c r="A141" s="17"/>
      <c r="B141" s="18"/>
      <c r="C141" s="37"/>
      <c r="D141" s="20"/>
      <c r="E141" s="32"/>
      <c r="F141" s="38"/>
      <c r="G141" s="22"/>
    </row>
    <row r="142" spans="1:7">
      <c r="A142" s="70"/>
      <c r="B142" s="71" t="s">
        <v>101</v>
      </c>
      <c r="C142" s="72"/>
      <c r="D142" s="73"/>
      <c r="E142" s="71" t="s">
        <v>102</v>
      </c>
      <c r="F142" s="74"/>
      <c r="G142" s="75" t="e">
        <f>SUM(G8:G140)</f>
        <v>#REF!</v>
      </c>
    </row>
    <row r="143" spans="1:7">
      <c r="E143" s="18"/>
    </row>
    <row r="144" spans="1:7">
      <c r="E144" s="20"/>
    </row>
    <row r="145" spans="5:5">
      <c r="E145" s="20"/>
    </row>
    <row r="146" spans="5:5">
      <c r="E146" s="20"/>
    </row>
    <row r="147" spans="5:5">
      <c r="E147" s="20"/>
    </row>
    <row r="148" spans="5:5">
      <c r="E148" s="20"/>
    </row>
    <row r="149" spans="5:5">
      <c r="E149" s="20"/>
    </row>
    <row r="150" spans="5:5">
      <c r="E150" s="20"/>
    </row>
    <row r="151" spans="5:5">
      <c r="E151" s="20"/>
    </row>
    <row r="152" spans="5:5">
      <c r="E152" s="20"/>
    </row>
    <row r="153" spans="5:5">
      <c r="E153" s="20"/>
    </row>
    <row r="154" spans="5:5">
      <c r="E154" s="20"/>
    </row>
    <row r="155" spans="5:5">
      <c r="E155" s="20"/>
    </row>
    <row r="156" spans="5:5">
      <c r="E156" s="20"/>
    </row>
    <row r="157" spans="5:5">
      <c r="E157" s="20"/>
    </row>
    <row r="158" spans="5:5">
      <c r="E158" s="20"/>
    </row>
    <row r="159" spans="5:5">
      <c r="E159" s="20"/>
    </row>
    <row r="160" spans="5:5">
      <c r="E160" s="20"/>
    </row>
    <row r="161" spans="5:7">
      <c r="E161" s="20"/>
    </row>
    <row r="162" spans="5:7">
      <c r="E162" s="20"/>
    </row>
    <row r="163" spans="5:7">
      <c r="E163" s="20"/>
    </row>
    <row r="164" spans="5:7">
      <c r="E164" s="20"/>
    </row>
    <row r="165" spans="5:7">
      <c r="E165" s="20"/>
    </row>
    <row r="166" spans="5:7">
      <c r="E166" s="20"/>
    </row>
    <row r="167" spans="5:7">
      <c r="E167" s="20"/>
    </row>
    <row r="168" spans="5:7">
      <c r="E168" s="20"/>
    </row>
    <row r="169" spans="5:7">
      <c r="E169" s="20"/>
    </row>
    <row r="170" spans="5:7">
      <c r="E170" s="7"/>
      <c r="G170" s="5"/>
    </row>
    <row r="171" spans="5:7">
      <c r="E171" s="7"/>
      <c r="G171" s="5"/>
    </row>
  </sheetData>
  <mergeCells count="1">
    <mergeCell ref="C5:D5"/>
  </mergeCells>
  <phoneticPr fontId="0" type="noConversion"/>
  <pageMargins left="1.3777777777777778" right="0.59027777777777779" top="1.0902777777777779" bottom="0.78750000000000009" header="0.51180555555555562" footer="0.51180555555555562"/>
  <pageSetup paperSize="9" firstPageNumber="0" orientation="portrait" horizontalDpi="300" verticalDpi="300" r:id="rId1"/>
  <headerFooter alignWithMargins="0">
    <oddHeader xml:space="preserve">&amp;L&amp;8                    Energetika Ljubljana, d.o.o. 
                    RIS-Projektivni oddelek
                    št. projekta: N 16052/20564&amp;R&amp;8    </oddHeader>
    <oddFooter>&amp;C&amp;"Times New Roman CE,Navadno"&amp;P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93"/>
  <sheetViews>
    <sheetView view="pageBreakPreview" zoomScaleNormal="100" zoomScaleSheetLayoutView="100" workbookViewId="0">
      <selection activeCell="G16" sqref="G16"/>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8.88671875" style="422" customWidth="1"/>
    <col min="7" max="7" width="10.33203125" style="277" customWidth="1"/>
    <col min="8" max="8" width="26.6640625" style="277" customWidth="1"/>
    <col min="9" max="11" width="11.6640625" style="423" customWidth="1"/>
    <col min="12" max="13" width="22.44140625" style="425" customWidth="1"/>
    <col min="14" max="16384" width="9.109375" style="425"/>
  </cols>
  <sheetData>
    <row r="1" spans="1:13" s="411" customFormat="1" ht="17.399999999999999">
      <c r="A1" s="409" t="s">
        <v>860</v>
      </c>
      <c r="B1" s="410"/>
      <c r="C1" s="410"/>
      <c r="D1" s="410"/>
      <c r="F1" s="412"/>
      <c r="G1" s="260"/>
      <c r="H1" s="260"/>
      <c r="I1" s="413"/>
      <c r="J1" s="413"/>
      <c r="K1" s="413"/>
      <c r="M1" s="260"/>
    </row>
    <row r="2" spans="1:13" s="411" customFormat="1" ht="17.399999999999999">
      <c r="A2" s="409"/>
      <c r="B2" s="409"/>
      <c r="C2" s="409"/>
      <c r="D2" s="410"/>
      <c r="F2" s="412"/>
      <c r="G2" s="260"/>
      <c r="H2" s="260"/>
      <c r="I2" s="413"/>
      <c r="J2" s="413"/>
      <c r="K2" s="413"/>
      <c r="M2" s="260"/>
    </row>
    <row r="3" spans="1:13" s="411" customFormat="1" ht="17.399999999999999">
      <c r="A3" s="414"/>
      <c r="B3" s="410"/>
      <c r="C3" s="410"/>
      <c r="D3" s="243" t="s">
        <v>861</v>
      </c>
      <c r="F3" s="412"/>
      <c r="G3" s="260"/>
      <c r="H3" s="260"/>
      <c r="I3" s="413"/>
      <c r="J3" s="413"/>
      <c r="K3" s="413"/>
      <c r="M3" s="260"/>
    </row>
    <row r="4" spans="1:13" s="387" customFormat="1" ht="17.399999999999999">
      <c r="A4" s="415"/>
      <c r="B4" s="416"/>
      <c r="C4" s="416"/>
      <c r="D4" s="243" t="s">
        <v>862</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c r="B6" s="268"/>
      <c r="C6" s="268"/>
      <c r="D6" s="421"/>
      <c r="E6" s="411"/>
      <c r="L6" s="642"/>
      <c r="M6" s="424"/>
    </row>
    <row r="7" spans="1:13">
      <c r="D7" s="426"/>
      <c r="E7" s="427"/>
      <c r="F7" s="428"/>
      <c r="G7" s="268"/>
      <c r="H7" s="268"/>
      <c r="L7" s="642"/>
      <c r="M7" s="424"/>
    </row>
    <row r="8" spans="1:13">
      <c r="D8" s="429"/>
      <c r="E8" s="427"/>
      <c r="F8" s="428"/>
      <c r="G8" s="268"/>
      <c r="H8" s="268"/>
      <c r="L8" s="430"/>
      <c r="M8" s="424"/>
    </row>
    <row r="9" spans="1:13">
      <c r="B9" s="268"/>
      <c r="C9" s="268"/>
      <c r="D9" s="431"/>
      <c r="E9" s="427"/>
      <c r="F9" s="428"/>
      <c r="G9" s="268"/>
      <c r="H9" s="268"/>
      <c r="L9" s="430"/>
      <c r="M9" s="432"/>
    </row>
    <row r="10" spans="1:13" ht="12.75" customHeight="1">
      <c r="B10" s="268"/>
      <c r="C10" s="268"/>
      <c r="D10" s="268"/>
      <c r="E10" s="427"/>
      <c r="F10" s="428"/>
      <c r="G10" s="268"/>
      <c r="H10" s="268"/>
      <c r="L10" s="430"/>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107</v>
      </c>
      <c r="E13" s="444"/>
      <c r="F13" s="445"/>
      <c r="G13" s="446"/>
      <c r="H13" s="447"/>
      <c r="I13" s="438"/>
      <c r="J13" s="438"/>
      <c r="K13" s="438"/>
      <c r="L13" s="438"/>
    </row>
    <row r="14" spans="1:13" s="265" customFormat="1" ht="12">
      <c r="A14" s="244"/>
      <c r="B14" s="245"/>
      <c r="C14" s="245"/>
      <c r="D14" s="448"/>
      <c r="E14" s="449"/>
      <c r="F14" s="450"/>
      <c r="G14" s="451"/>
      <c r="H14" s="450"/>
      <c r="I14" s="438"/>
      <c r="J14" s="438"/>
      <c r="K14" s="438"/>
      <c r="L14" s="438"/>
      <c r="M14" s="438"/>
    </row>
    <row r="15" spans="1:13" s="265" customFormat="1" ht="12">
      <c r="A15" s="242" t="s">
        <v>103</v>
      </c>
      <c r="B15" s="240">
        <f>1</f>
        <v>1</v>
      </c>
      <c r="C15" s="269"/>
      <c r="D15" s="139" t="s">
        <v>601</v>
      </c>
      <c r="E15" s="234" t="s">
        <v>127</v>
      </c>
      <c r="F15" s="452">
        <v>2</v>
      </c>
      <c r="G15" s="538"/>
      <c r="H15" s="453">
        <f>ROUND(F15*G15,2)</f>
        <v>0</v>
      </c>
      <c r="I15" s="438"/>
      <c r="J15" s="438"/>
      <c r="K15" s="438"/>
      <c r="L15" s="438"/>
      <c r="M15" s="438"/>
    </row>
    <row r="16" spans="1:13" s="265" customFormat="1" ht="12">
      <c r="A16" s="246"/>
      <c r="B16" s="269"/>
      <c r="C16" s="247"/>
      <c r="D16" s="454"/>
      <c r="E16" s="234"/>
      <c r="F16" s="452"/>
      <c r="G16" s="453"/>
      <c r="H16" s="453"/>
      <c r="I16" s="438"/>
      <c r="J16" s="438"/>
      <c r="K16" s="438"/>
      <c r="L16" s="438"/>
      <c r="M16" s="438"/>
    </row>
    <row r="17" spans="1:13" s="265" customFormat="1" ht="13.8" thickBot="1">
      <c r="A17" s="248"/>
      <c r="B17" s="249"/>
      <c r="C17" s="249"/>
      <c r="D17" s="455" t="str">
        <f>CONCATENATE(B13," ",D13," - SKUPAJ:")</f>
        <v>I. PREDDELA - SKUPAJ:</v>
      </c>
      <c r="E17" s="455"/>
      <c r="F17" s="456"/>
      <c r="G17" s="457"/>
      <c r="H17" s="458">
        <f>H15</f>
        <v>0</v>
      </c>
      <c r="I17" s="438"/>
      <c r="J17" s="438"/>
      <c r="K17" s="438"/>
      <c r="L17" s="438"/>
      <c r="M17" s="438"/>
    </row>
    <row r="18" spans="1:13" s="265" customFormat="1">
      <c r="A18" s="250"/>
      <c r="B18" s="251"/>
      <c r="C18" s="251"/>
      <c r="D18" s="459"/>
      <c r="E18" s="459"/>
      <c r="F18" s="460"/>
      <c r="G18" s="461"/>
      <c r="H18" s="462"/>
      <c r="I18" s="438"/>
      <c r="J18" s="438"/>
      <c r="K18" s="438"/>
      <c r="L18" s="438"/>
      <c r="M18" s="438"/>
    </row>
    <row r="19" spans="1:13" s="265" customFormat="1" ht="16.2" thickBot="1">
      <c r="A19" s="252"/>
      <c r="B19" s="253" t="s">
        <v>104</v>
      </c>
      <c r="C19" s="253"/>
      <c r="D19" s="443" t="s">
        <v>602</v>
      </c>
      <c r="E19" s="463"/>
      <c r="F19" s="464"/>
      <c r="G19" s="446"/>
      <c r="H19" s="447"/>
      <c r="I19" s="438"/>
      <c r="J19" s="438"/>
      <c r="K19" s="438"/>
      <c r="L19" s="438"/>
      <c r="M19" s="438"/>
    </row>
    <row r="20" spans="1:13" s="265" customFormat="1">
      <c r="A20" s="254"/>
      <c r="B20" s="255"/>
      <c r="C20" s="255"/>
      <c r="D20" s="440"/>
      <c r="E20" s="461"/>
      <c r="F20" s="462"/>
      <c r="G20" s="267"/>
      <c r="H20" s="465"/>
      <c r="I20" s="438"/>
      <c r="J20" s="438"/>
      <c r="K20" s="438"/>
      <c r="L20" s="438"/>
      <c r="M20" s="438"/>
    </row>
    <row r="21" spans="1:13" s="432" customFormat="1">
      <c r="A21" s="254"/>
      <c r="B21" s="255"/>
      <c r="C21" s="466" t="s">
        <v>177</v>
      </c>
      <c r="D21" s="448" t="s">
        <v>603</v>
      </c>
      <c r="E21" s="461"/>
      <c r="F21" s="462"/>
      <c r="G21" s="267"/>
      <c r="H21" s="465"/>
      <c r="I21" s="438"/>
      <c r="J21" s="438"/>
      <c r="K21" s="438"/>
      <c r="L21" s="438"/>
      <c r="M21" s="467"/>
    </row>
    <row r="22" spans="1:13" s="265" customFormat="1">
      <c r="A22" s="254"/>
      <c r="B22" s="255"/>
      <c r="C22" s="255"/>
      <c r="D22" s="440"/>
      <c r="E22" s="461"/>
      <c r="F22" s="462"/>
      <c r="G22" s="267"/>
      <c r="H22" s="465"/>
      <c r="I22" s="438"/>
      <c r="J22" s="438"/>
      <c r="K22" s="438"/>
      <c r="L22" s="438"/>
      <c r="M22" s="438"/>
    </row>
    <row r="23" spans="1:13" s="432" customFormat="1" ht="159.6">
      <c r="A23" s="242" t="s">
        <v>104</v>
      </c>
      <c r="B23" s="240">
        <f>COUNT(#REF!)+1</f>
        <v>1</v>
      </c>
      <c r="C23" s="240"/>
      <c r="D23" s="468" t="s">
        <v>605</v>
      </c>
      <c r="E23" s="469" t="s">
        <v>13</v>
      </c>
      <c r="F23" s="452">
        <v>12</v>
      </c>
      <c r="G23" s="538"/>
      <c r="H23" s="453">
        <f>ROUND(F23*G23,2)</f>
        <v>0</v>
      </c>
      <c r="I23" s="438"/>
      <c r="J23" s="438"/>
      <c r="K23" s="438"/>
      <c r="L23" s="438"/>
    </row>
    <row r="24" spans="1:13" s="265" customFormat="1" ht="12">
      <c r="A24" s="242"/>
      <c r="B24" s="240"/>
      <c r="C24" s="191"/>
      <c r="D24" s="139"/>
      <c r="E24" s="469"/>
      <c r="F24" s="452"/>
      <c r="G24" s="470"/>
      <c r="H24" s="470"/>
      <c r="I24" s="438"/>
      <c r="J24" s="438"/>
      <c r="K24" s="438"/>
      <c r="L24" s="438"/>
      <c r="M24" s="438"/>
    </row>
    <row r="25" spans="1:13" s="432" customFormat="1">
      <c r="A25" s="242" t="s">
        <v>104</v>
      </c>
      <c r="B25" s="240">
        <f>COUNT($A19:B$24)+1</f>
        <v>2</v>
      </c>
      <c r="C25" s="191"/>
      <c r="D25" s="468" t="s">
        <v>606</v>
      </c>
      <c r="E25" s="469" t="s">
        <v>13</v>
      </c>
      <c r="F25" s="452">
        <v>12</v>
      </c>
      <c r="G25" s="538"/>
      <c r="H25" s="453">
        <f>ROUND(F25*G25,2)</f>
        <v>0</v>
      </c>
      <c r="I25" s="402"/>
      <c r="J25" s="402"/>
      <c r="K25" s="402"/>
      <c r="L25" s="471"/>
    </row>
    <row r="26" spans="1:13" s="265" customFormat="1">
      <c r="A26" s="242"/>
      <c r="B26" s="240"/>
      <c r="C26" s="191"/>
      <c r="D26" s="472"/>
      <c r="E26" s="469"/>
      <c r="F26" s="452"/>
      <c r="G26" s="470"/>
      <c r="H26" s="470"/>
      <c r="I26" s="402"/>
      <c r="J26" s="402"/>
      <c r="K26" s="402"/>
      <c r="L26" s="473"/>
      <c r="M26" s="438"/>
    </row>
    <row r="27" spans="1:13" s="432" customFormat="1">
      <c r="A27" s="254"/>
      <c r="B27" s="255"/>
      <c r="C27" s="466" t="s">
        <v>184</v>
      </c>
      <c r="D27" s="448" t="s">
        <v>604</v>
      </c>
      <c r="E27" s="461"/>
      <c r="F27" s="422"/>
      <c r="G27" s="267"/>
      <c r="H27" s="465"/>
      <c r="I27" s="402"/>
      <c r="J27" s="402"/>
      <c r="K27" s="402"/>
      <c r="L27" s="471"/>
    </row>
    <row r="28" spans="1:13" s="432" customFormat="1">
      <c r="A28" s="242"/>
      <c r="B28" s="240"/>
      <c r="C28" s="191"/>
      <c r="D28" s="139"/>
      <c r="E28" s="469"/>
      <c r="F28" s="452"/>
      <c r="G28" s="470"/>
      <c r="H28" s="470"/>
      <c r="I28" s="402"/>
      <c r="J28" s="402"/>
      <c r="K28" s="402"/>
      <c r="L28" s="471"/>
    </row>
    <row r="29" spans="1:13" s="432" customFormat="1" ht="69">
      <c r="A29" s="242" t="s">
        <v>104</v>
      </c>
      <c r="B29" s="240">
        <f>COUNT($A$21:B28)+1</f>
        <v>3</v>
      </c>
      <c r="C29" s="191"/>
      <c r="D29" s="468" t="s">
        <v>611</v>
      </c>
      <c r="E29" s="469" t="s">
        <v>13</v>
      </c>
      <c r="F29" s="452">
        <v>101</v>
      </c>
      <c r="G29" s="538"/>
      <c r="H29" s="453">
        <f>ROUND(F29*G29,2)</f>
        <v>0</v>
      </c>
      <c r="I29" s="402"/>
      <c r="J29" s="402"/>
      <c r="K29" s="402"/>
      <c r="L29" s="471"/>
    </row>
    <row r="30" spans="1:13" s="265" customFormat="1">
      <c r="A30" s="242"/>
      <c r="B30" s="191"/>
      <c r="C30" s="191"/>
      <c r="D30" s="468"/>
      <c r="E30" s="469"/>
      <c r="F30" s="450"/>
      <c r="G30" s="470"/>
      <c r="H30" s="470"/>
      <c r="I30" s="402"/>
      <c r="J30" s="402"/>
      <c r="K30" s="402"/>
      <c r="L30" s="474"/>
      <c r="M30" s="438"/>
    </row>
    <row r="31" spans="1:13" s="265" customFormat="1">
      <c r="A31" s="242" t="s">
        <v>104</v>
      </c>
      <c r="B31" s="240">
        <f>COUNT($A$21:B30)+1</f>
        <v>4</v>
      </c>
      <c r="C31" s="191"/>
      <c r="D31" s="475" t="s">
        <v>607</v>
      </c>
      <c r="E31" s="469" t="s">
        <v>13</v>
      </c>
      <c r="F31" s="452">
        <v>37</v>
      </c>
      <c r="G31" s="538"/>
      <c r="H31" s="453">
        <f>ROUND(F31*G31,2)</f>
        <v>0</v>
      </c>
      <c r="I31" s="402"/>
      <c r="J31" s="402"/>
      <c r="K31" s="402"/>
      <c r="L31" s="474"/>
      <c r="M31" s="438"/>
    </row>
    <row r="32" spans="1:13" s="265" customFormat="1">
      <c r="A32" s="242"/>
      <c r="B32" s="191"/>
      <c r="C32" s="191"/>
      <c r="D32" s="475"/>
      <c r="E32" s="234"/>
      <c r="F32" s="452"/>
      <c r="G32" s="470"/>
      <c r="H32" s="470"/>
      <c r="I32" s="402"/>
      <c r="J32" s="402"/>
      <c r="K32" s="402"/>
      <c r="L32" s="474"/>
      <c r="M32" s="438"/>
    </row>
    <row r="33" spans="1:11" s="476" customFormat="1">
      <c r="A33" s="242" t="s">
        <v>104</v>
      </c>
      <c r="B33" s="240">
        <f>COUNT($A$21:B32)+1</f>
        <v>5</v>
      </c>
      <c r="C33" s="191"/>
      <c r="D33" s="475" t="s">
        <v>608</v>
      </c>
      <c r="E33" s="469" t="s">
        <v>13</v>
      </c>
      <c r="F33" s="452">
        <v>41</v>
      </c>
      <c r="G33" s="538"/>
      <c r="H33" s="453">
        <f>ROUND(F33*G33,2)</f>
        <v>0</v>
      </c>
      <c r="I33" s="402"/>
      <c r="J33" s="402"/>
      <c r="K33" s="402"/>
    </row>
    <row r="34" spans="1:11" s="476" customFormat="1">
      <c r="A34" s="242"/>
      <c r="B34" s="191"/>
      <c r="C34" s="191"/>
      <c r="D34" s="475"/>
      <c r="E34" s="234"/>
      <c r="F34" s="452"/>
      <c r="G34" s="470"/>
      <c r="H34" s="470"/>
      <c r="I34" s="402"/>
      <c r="J34" s="402"/>
      <c r="K34" s="402"/>
    </row>
    <row r="35" spans="1:11" s="476" customFormat="1">
      <c r="A35" s="242" t="s">
        <v>104</v>
      </c>
      <c r="B35" s="240">
        <f>COUNT($A$21:B34)+1</f>
        <v>6</v>
      </c>
      <c r="C35" s="191"/>
      <c r="D35" s="475" t="s">
        <v>609</v>
      </c>
      <c r="E35" s="469" t="s">
        <v>13</v>
      </c>
      <c r="F35" s="452">
        <v>20</v>
      </c>
      <c r="G35" s="538"/>
      <c r="H35" s="453">
        <f>ROUND(F35*G35,2)</f>
        <v>0</v>
      </c>
      <c r="I35" s="402"/>
      <c r="J35" s="402"/>
      <c r="K35" s="402"/>
    </row>
    <row r="36" spans="1:11" s="476" customFormat="1">
      <c r="A36" s="242"/>
      <c r="B36" s="191"/>
      <c r="C36" s="191"/>
      <c r="D36" s="475"/>
      <c r="E36" s="234"/>
      <c r="F36" s="452"/>
      <c r="G36" s="470"/>
      <c r="H36" s="470"/>
      <c r="I36" s="402"/>
      <c r="J36" s="402"/>
      <c r="K36" s="402"/>
    </row>
    <row r="37" spans="1:11" s="402" customFormat="1">
      <c r="A37" s="242" t="s">
        <v>104</v>
      </c>
      <c r="B37" s="240">
        <f>COUNT($A$21:B36)+1</f>
        <v>7</v>
      </c>
      <c r="C37" s="266"/>
      <c r="D37" s="475" t="s">
        <v>610</v>
      </c>
      <c r="E37" s="469" t="s">
        <v>13</v>
      </c>
      <c r="F37" s="452">
        <v>3</v>
      </c>
      <c r="G37" s="538"/>
      <c r="H37" s="453">
        <f>ROUND(F37*G37,2)</f>
        <v>0</v>
      </c>
    </row>
    <row r="38" spans="1:11" s="478" customFormat="1">
      <c r="A38" s="242"/>
      <c r="B38" s="191"/>
      <c r="C38" s="191"/>
      <c r="D38" s="139"/>
      <c r="E38" s="469"/>
      <c r="F38" s="450"/>
      <c r="G38" s="470"/>
      <c r="H38" s="470"/>
      <c r="I38" s="477"/>
      <c r="J38" s="477"/>
      <c r="K38" s="477"/>
    </row>
    <row r="39" spans="1:11" s="480" customFormat="1" ht="13.8" thickBot="1">
      <c r="A39" s="248"/>
      <c r="B39" s="249"/>
      <c r="C39" s="249"/>
      <c r="D39" s="455" t="str">
        <f>CONCATENATE(B19," ",D19," - SKUPAJ:")</f>
        <v>II. SADITVENA DELA - SKUPAJ:</v>
      </c>
      <c r="E39" s="455"/>
      <c r="F39" s="456"/>
      <c r="G39" s="457"/>
      <c r="H39" s="458">
        <f>SUM(H23:H37)</f>
        <v>0</v>
      </c>
      <c r="I39" s="479"/>
      <c r="J39" s="479"/>
      <c r="K39" s="479"/>
    </row>
    <row r="40" spans="1:11" s="480" customFormat="1">
      <c r="A40" s="250"/>
      <c r="B40" s="251"/>
      <c r="C40" s="251"/>
      <c r="D40" s="459"/>
      <c r="E40" s="459"/>
      <c r="F40" s="460"/>
      <c r="G40" s="461"/>
      <c r="H40" s="461"/>
      <c r="I40" s="479"/>
      <c r="J40" s="479"/>
      <c r="K40" s="479"/>
    </row>
    <row r="41" spans="1:11" s="265" customFormat="1">
      <c r="A41" s="481"/>
      <c r="B41" s="482"/>
      <c r="C41" s="482"/>
      <c r="D41" s="483"/>
      <c r="E41" s="484"/>
      <c r="F41" s="485"/>
      <c r="G41" s="482"/>
      <c r="H41" s="486"/>
      <c r="I41" s="487"/>
      <c r="J41" s="487"/>
      <c r="K41" s="487"/>
    </row>
    <row r="42" spans="1:11" s="265" customFormat="1" ht="18" thickBot="1">
      <c r="A42" s="488" t="s">
        <v>106</v>
      </c>
      <c r="B42" s="489"/>
      <c r="C42" s="489"/>
      <c r="D42" s="490"/>
      <c r="E42" s="491"/>
      <c r="F42" s="492"/>
      <c r="G42" s="493"/>
      <c r="H42" s="493"/>
      <c r="I42" s="487"/>
      <c r="J42" s="487"/>
      <c r="K42" s="487"/>
    </row>
    <row r="43" spans="1:11" s="265" customFormat="1">
      <c r="A43" s="494"/>
      <c r="B43" s="495"/>
      <c r="C43" s="495"/>
      <c r="D43" s="496"/>
      <c r="E43" s="497"/>
      <c r="F43" s="498"/>
      <c r="G43" s="495"/>
      <c r="H43" s="495"/>
      <c r="I43" s="487"/>
      <c r="J43" s="487"/>
      <c r="K43" s="487"/>
    </row>
    <row r="44" spans="1:11" s="265" customFormat="1" ht="11.4">
      <c r="A44" s="429" t="s">
        <v>1</v>
      </c>
      <c r="B44" s="499"/>
      <c r="C44" s="499"/>
      <c r="D44" s="500"/>
      <c r="E44" s="501"/>
      <c r="F44" s="451"/>
      <c r="G44" s="499"/>
      <c r="H44" s="499"/>
      <c r="I44" s="487"/>
      <c r="J44" s="487"/>
      <c r="K44" s="487"/>
    </row>
    <row r="45" spans="1:11" s="265" customFormat="1">
      <c r="A45" s="502"/>
      <c r="B45" s="503"/>
      <c r="C45" s="503"/>
      <c r="D45" s="504"/>
      <c r="E45" s="505"/>
      <c r="F45" s="506"/>
      <c r="G45" s="507"/>
      <c r="H45" s="437" t="s">
        <v>41</v>
      </c>
      <c r="I45" s="487"/>
      <c r="J45" s="487"/>
      <c r="K45" s="487"/>
    </row>
    <row r="46" spans="1:11" s="265" customFormat="1">
      <c r="A46" s="508"/>
      <c r="B46" s="509"/>
      <c r="C46" s="509"/>
      <c r="D46" s="510"/>
      <c r="E46" s="476"/>
      <c r="F46" s="511"/>
      <c r="G46" s="512"/>
      <c r="H46" s="512"/>
      <c r="I46" s="487"/>
      <c r="J46" s="487"/>
      <c r="K46" s="487"/>
    </row>
    <row r="47" spans="1:11" s="265" customFormat="1">
      <c r="A47" s="513"/>
      <c r="B47" s="514" t="str">
        <f>B13</f>
        <v>I.</v>
      </c>
      <c r="C47" s="514"/>
      <c r="D47" s="515" t="str">
        <f>+D13</f>
        <v>PREDDELA</v>
      </c>
      <c r="E47" s="516"/>
      <c r="F47" s="517"/>
      <c r="G47" s="516"/>
      <c r="H47" s="518">
        <f>+H17</f>
        <v>0</v>
      </c>
      <c r="I47" s="487"/>
      <c r="J47" s="487"/>
      <c r="K47" s="487"/>
    </row>
    <row r="48" spans="1:11" s="265" customFormat="1">
      <c r="A48" s="481"/>
      <c r="B48" s="482"/>
      <c r="C48" s="482"/>
      <c r="D48" s="483"/>
      <c r="E48" s="484"/>
      <c r="F48" s="485"/>
      <c r="G48" s="482"/>
      <c r="H48" s="486"/>
      <c r="I48" s="487"/>
      <c r="J48" s="487"/>
      <c r="K48" s="487"/>
    </row>
    <row r="49" spans="1:11" s="265" customFormat="1">
      <c r="A49" s="513"/>
      <c r="B49" s="514" t="str">
        <f>B19</f>
        <v>II.</v>
      </c>
      <c r="C49" s="514"/>
      <c r="D49" s="515" t="str">
        <f>+D19</f>
        <v>SADITVENA DELA</v>
      </c>
      <c r="E49" s="516"/>
      <c r="F49" s="517"/>
      <c r="G49" s="516"/>
      <c r="H49" s="518">
        <f>+H39</f>
        <v>0</v>
      </c>
      <c r="I49" s="487"/>
      <c r="J49" s="487"/>
      <c r="K49" s="487"/>
    </row>
    <row r="50" spans="1:11" s="265" customFormat="1" ht="13.8" thickBot="1">
      <c r="A50" s="519"/>
      <c r="B50" s="520"/>
      <c r="C50" s="520"/>
      <c r="D50" s="520"/>
      <c r="E50" s="521"/>
      <c r="F50" s="522"/>
      <c r="G50" s="521"/>
      <c r="H50" s="523"/>
      <c r="I50" s="487"/>
      <c r="J50" s="487"/>
      <c r="K50" s="487"/>
    </row>
    <row r="51" spans="1:11" s="265" customFormat="1" ht="13.8" thickTop="1">
      <c r="A51" s="524"/>
      <c r="B51" s="525"/>
      <c r="C51" s="525"/>
      <c r="D51" s="526"/>
      <c r="E51" s="527"/>
      <c r="F51" s="528"/>
      <c r="G51" s="529"/>
      <c r="H51" s="530"/>
      <c r="I51" s="487"/>
      <c r="J51" s="487"/>
      <c r="K51" s="487"/>
    </row>
    <row r="52" spans="1:11" s="265" customFormat="1">
      <c r="A52" s="531"/>
      <c r="B52" s="532"/>
      <c r="C52" s="532"/>
      <c r="D52" s="533" t="str">
        <f>CONCATENATE(A4," ",D4," - SKUPAJ:")</f>
        <v xml:space="preserve"> PODODSEK 1.2 - SKUPAJ:</v>
      </c>
      <c r="E52" s="534"/>
      <c r="F52" s="535"/>
      <c r="G52" s="484"/>
      <c r="H52" s="518">
        <f>SUM(H47:H49)</f>
        <v>0</v>
      </c>
      <c r="I52" s="487"/>
      <c r="J52" s="487"/>
      <c r="K52" s="487"/>
    </row>
    <row r="53" spans="1:11" s="265" customFormat="1" ht="12">
      <c r="B53" s="268"/>
      <c r="C53" s="268"/>
      <c r="D53" s="266"/>
      <c r="E53" s="383"/>
      <c r="F53" s="536"/>
      <c r="G53" s="268"/>
      <c r="H53" s="268"/>
      <c r="I53" s="487"/>
      <c r="J53" s="487"/>
      <c r="K53" s="487"/>
    </row>
    <row r="54" spans="1:11" s="265" customFormat="1" ht="12">
      <c r="B54" s="268"/>
      <c r="C54" s="268"/>
      <c r="D54" s="266"/>
      <c r="E54" s="383"/>
      <c r="F54" s="536"/>
      <c r="G54" s="268"/>
      <c r="H54" s="268"/>
      <c r="I54" s="487"/>
      <c r="J54" s="487"/>
      <c r="K54" s="487"/>
    </row>
    <row r="55" spans="1:11" s="265" customFormat="1" ht="12">
      <c r="B55" s="268"/>
      <c r="C55" s="268"/>
      <c r="D55" s="266"/>
      <c r="E55" s="383"/>
      <c r="F55" s="536"/>
      <c r="G55" s="268"/>
      <c r="H55" s="268"/>
      <c r="I55" s="487"/>
      <c r="J55" s="487"/>
      <c r="K55" s="487"/>
    </row>
    <row r="56" spans="1:11" s="265" customFormat="1" ht="12">
      <c r="B56" s="268"/>
      <c r="C56" s="268"/>
      <c r="D56" s="266"/>
      <c r="E56" s="383"/>
      <c r="F56" s="536"/>
      <c r="G56" s="268"/>
      <c r="H56" s="268"/>
      <c r="I56" s="487"/>
      <c r="J56" s="487"/>
      <c r="K56" s="487"/>
    </row>
    <row r="57" spans="1:11" s="265" customFormat="1" ht="12">
      <c r="B57" s="268"/>
      <c r="C57" s="268"/>
      <c r="D57" s="266"/>
      <c r="E57" s="383"/>
      <c r="F57" s="536"/>
      <c r="G57" s="268"/>
      <c r="H57" s="268"/>
      <c r="I57" s="487"/>
      <c r="J57" s="487"/>
      <c r="K57" s="487"/>
    </row>
    <row r="58" spans="1:11" s="265" customFormat="1" ht="12">
      <c r="B58" s="268"/>
      <c r="C58" s="268"/>
      <c r="D58" s="266"/>
      <c r="E58" s="383"/>
      <c r="F58" s="536"/>
      <c r="G58" s="268"/>
      <c r="H58" s="268"/>
      <c r="I58" s="487"/>
      <c r="J58" s="487"/>
      <c r="K58" s="487"/>
    </row>
    <row r="59" spans="1:11" s="265" customFormat="1" ht="12">
      <c r="B59" s="268"/>
      <c r="C59" s="268"/>
      <c r="D59" s="266"/>
      <c r="E59" s="383"/>
      <c r="F59" s="536"/>
      <c r="G59" s="268"/>
      <c r="H59" s="268"/>
      <c r="I59" s="487"/>
      <c r="J59" s="487"/>
      <c r="K59" s="487"/>
    </row>
    <row r="60" spans="1:11" s="265" customFormat="1" ht="12">
      <c r="B60" s="268"/>
      <c r="C60" s="268"/>
      <c r="D60" s="266"/>
      <c r="E60" s="383"/>
      <c r="F60" s="536"/>
      <c r="G60" s="268"/>
      <c r="H60" s="268"/>
      <c r="I60" s="487"/>
      <c r="J60" s="487"/>
      <c r="K60" s="487"/>
    </row>
    <row r="61" spans="1:11" s="265" customFormat="1" ht="12">
      <c r="B61" s="268"/>
      <c r="C61" s="268"/>
      <c r="D61" s="266"/>
      <c r="E61" s="383"/>
      <c r="F61" s="536"/>
      <c r="G61" s="268"/>
      <c r="H61" s="268"/>
      <c r="I61" s="487"/>
      <c r="J61" s="487"/>
      <c r="K61" s="487"/>
    </row>
    <row r="62" spans="1:11" s="265" customFormat="1" ht="12">
      <c r="B62" s="268"/>
      <c r="C62" s="268"/>
      <c r="D62" s="266"/>
      <c r="E62" s="383"/>
      <c r="F62" s="536"/>
      <c r="G62" s="268"/>
      <c r="H62" s="268"/>
      <c r="I62" s="487"/>
      <c r="J62" s="487"/>
      <c r="K62" s="487"/>
    </row>
    <row r="63" spans="1:11" s="265" customFormat="1" ht="12">
      <c r="B63" s="268"/>
      <c r="C63" s="268"/>
      <c r="D63" s="266"/>
      <c r="E63" s="383"/>
      <c r="F63" s="536"/>
      <c r="G63" s="268"/>
      <c r="H63" s="268"/>
      <c r="I63" s="487"/>
      <c r="J63" s="487"/>
      <c r="K63" s="487"/>
    </row>
    <row r="64" spans="1:11" s="265" customFormat="1" ht="12">
      <c r="B64" s="268"/>
      <c r="C64" s="268"/>
      <c r="D64" s="266"/>
      <c r="E64" s="383"/>
      <c r="F64" s="536"/>
      <c r="G64" s="268"/>
      <c r="H64" s="268"/>
      <c r="I64" s="487"/>
      <c r="J64" s="487"/>
      <c r="K64" s="487"/>
    </row>
    <row r="65" spans="2:11" s="265" customFormat="1" ht="12">
      <c r="B65" s="268"/>
      <c r="C65" s="268"/>
      <c r="D65" s="266"/>
      <c r="E65" s="383"/>
      <c r="F65" s="536"/>
      <c r="G65" s="268"/>
      <c r="H65" s="268"/>
      <c r="I65" s="487"/>
      <c r="J65" s="487"/>
      <c r="K65" s="487"/>
    </row>
    <row r="66" spans="2:11" s="265" customFormat="1" ht="12">
      <c r="B66" s="268"/>
      <c r="C66" s="268"/>
      <c r="D66" s="266"/>
      <c r="E66" s="383"/>
      <c r="F66" s="536"/>
      <c r="G66" s="268"/>
      <c r="H66" s="268"/>
      <c r="I66" s="487"/>
      <c r="J66" s="487"/>
      <c r="K66" s="487"/>
    </row>
    <row r="67" spans="2:11" s="265" customFormat="1" ht="12">
      <c r="B67" s="268"/>
      <c r="C67" s="268"/>
      <c r="D67" s="266"/>
      <c r="E67" s="383"/>
      <c r="F67" s="536"/>
      <c r="G67" s="268"/>
      <c r="H67" s="268"/>
      <c r="I67" s="487"/>
      <c r="J67" s="487"/>
      <c r="K67" s="487"/>
    </row>
    <row r="68" spans="2:11" s="265" customFormat="1" ht="12">
      <c r="B68" s="268"/>
      <c r="C68" s="268"/>
      <c r="D68" s="266"/>
      <c r="E68" s="383"/>
      <c r="F68" s="536"/>
      <c r="G68" s="268"/>
      <c r="H68" s="268"/>
      <c r="I68" s="487"/>
      <c r="J68" s="487"/>
      <c r="K68" s="487"/>
    </row>
    <row r="69" spans="2:11" s="265" customFormat="1" ht="12">
      <c r="B69" s="268"/>
      <c r="C69" s="268"/>
      <c r="D69" s="266"/>
      <c r="E69" s="383"/>
      <c r="F69" s="536"/>
      <c r="G69" s="268"/>
      <c r="H69" s="268"/>
      <c r="I69" s="487"/>
      <c r="J69" s="487"/>
      <c r="K69" s="487"/>
    </row>
    <row r="70" spans="2:11" s="265" customFormat="1" ht="12">
      <c r="B70" s="268"/>
      <c r="C70" s="268"/>
      <c r="D70" s="266"/>
      <c r="E70" s="383"/>
      <c r="F70" s="536"/>
      <c r="G70" s="268"/>
      <c r="H70" s="268"/>
      <c r="I70" s="487"/>
      <c r="J70" s="487"/>
      <c r="K70" s="487"/>
    </row>
    <row r="71" spans="2:11" s="265" customFormat="1" ht="12">
      <c r="B71" s="268"/>
      <c r="C71" s="268"/>
      <c r="D71" s="266"/>
      <c r="E71" s="383"/>
      <c r="F71" s="536"/>
      <c r="G71" s="268"/>
      <c r="H71" s="268"/>
      <c r="I71" s="487"/>
      <c r="J71" s="487"/>
      <c r="K71" s="487"/>
    </row>
    <row r="72" spans="2:11" s="265" customFormat="1" ht="12">
      <c r="B72" s="268"/>
      <c r="C72" s="268"/>
      <c r="D72" s="266"/>
      <c r="E72" s="383"/>
      <c r="F72" s="536"/>
      <c r="G72" s="268"/>
      <c r="H72" s="268"/>
      <c r="I72" s="487"/>
      <c r="J72" s="487"/>
      <c r="K72" s="487"/>
    </row>
    <row r="73" spans="2:11" s="265" customFormat="1" ht="12">
      <c r="B73" s="268"/>
      <c r="C73" s="268"/>
      <c r="D73" s="266"/>
      <c r="E73" s="383"/>
      <c r="F73" s="536"/>
      <c r="G73" s="268"/>
      <c r="H73" s="268"/>
      <c r="I73" s="487"/>
      <c r="J73" s="487"/>
      <c r="K73" s="487"/>
    </row>
    <row r="74" spans="2:11" s="265" customFormat="1" ht="12">
      <c r="B74" s="268"/>
      <c r="C74" s="268"/>
      <c r="D74" s="266"/>
      <c r="E74" s="383"/>
      <c r="F74" s="536"/>
      <c r="G74" s="268"/>
      <c r="H74" s="268"/>
      <c r="I74" s="487"/>
      <c r="J74" s="487"/>
      <c r="K74" s="487"/>
    </row>
    <row r="75" spans="2:11" s="265" customFormat="1" ht="12">
      <c r="B75" s="268"/>
      <c r="C75" s="268"/>
      <c r="D75" s="266"/>
      <c r="E75" s="383"/>
      <c r="F75" s="536"/>
      <c r="G75" s="268"/>
      <c r="H75" s="268"/>
      <c r="I75" s="487"/>
      <c r="J75" s="487"/>
      <c r="K75" s="487"/>
    </row>
    <row r="76" spans="2:11" s="265" customFormat="1" ht="12">
      <c r="B76" s="268"/>
      <c r="C76" s="268"/>
      <c r="D76" s="266"/>
      <c r="E76" s="383"/>
      <c r="F76" s="536"/>
      <c r="G76" s="268"/>
      <c r="H76" s="268"/>
      <c r="I76" s="487"/>
      <c r="J76" s="487"/>
      <c r="K76" s="487"/>
    </row>
    <row r="77" spans="2:11" s="265" customFormat="1" ht="12">
      <c r="B77" s="268"/>
      <c r="C77" s="268"/>
      <c r="D77" s="266"/>
      <c r="E77" s="383"/>
      <c r="F77" s="536"/>
      <c r="G77" s="268"/>
      <c r="H77" s="268"/>
      <c r="I77" s="487"/>
      <c r="J77" s="487"/>
      <c r="K77" s="487"/>
    </row>
    <row r="78" spans="2:11" s="265" customFormat="1" ht="12">
      <c r="B78" s="268"/>
      <c r="C78" s="268"/>
      <c r="D78" s="266"/>
      <c r="E78" s="383"/>
      <c r="F78" s="536"/>
      <c r="G78" s="268"/>
      <c r="H78" s="268"/>
      <c r="I78" s="487"/>
      <c r="J78" s="487"/>
      <c r="K78" s="487"/>
    </row>
    <row r="79" spans="2:11" s="265" customFormat="1" ht="12">
      <c r="B79" s="268"/>
      <c r="C79" s="268"/>
      <c r="D79" s="266"/>
      <c r="E79" s="383"/>
      <c r="F79" s="536"/>
      <c r="G79" s="268"/>
      <c r="H79" s="268"/>
      <c r="I79" s="487"/>
      <c r="J79" s="487"/>
      <c r="K79" s="487"/>
    </row>
    <row r="80" spans="2:11" s="265" customFormat="1" ht="12">
      <c r="B80" s="268"/>
      <c r="C80" s="268"/>
      <c r="D80" s="266"/>
      <c r="E80" s="383"/>
      <c r="F80" s="536"/>
      <c r="G80" s="268"/>
      <c r="H80" s="268"/>
      <c r="I80" s="487"/>
      <c r="J80" s="487"/>
      <c r="K80" s="487"/>
    </row>
    <row r="81" spans="1:11" s="265" customFormat="1" ht="12">
      <c r="B81" s="268"/>
      <c r="C81" s="268"/>
      <c r="D81" s="266"/>
      <c r="E81" s="383"/>
      <c r="F81" s="536"/>
      <c r="G81" s="268"/>
      <c r="H81" s="268"/>
      <c r="I81" s="487"/>
      <c r="J81" s="487"/>
      <c r="K81" s="487"/>
    </row>
    <row r="82" spans="1:11" s="265" customFormat="1" ht="12">
      <c r="B82" s="268"/>
      <c r="C82" s="268"/>
      <c r="D82" s="266"/>
      <c r="E82" s="383"/>
      <c r="F82" s="536"/>
      <c r="G82" s="268"/>
      <c r="H82" s="268"/>
      <c r="I82" s="487"/>
      <c r="J82" s="487"/>
      <c r="K82" s="487"/>
    </row>
    <row r="83" spans="1:11" s="265" customFormat="1" ht="12">
      <c r="B83" s="268"/>
      <c r="C83" s="268"/>
      <c r="D83" s="266"/>
      <c r="E83" s="383"/>
      <c r="F83" s="536"/>
      <c r="G83" s="268"/>
      <c r="H83" s="268"/>
      <c r="I83" s="487"/>
      <c r="J83" s="487"/>
      <c r="K83" s="487"/>
    </row>
    <row r="84" spans="1:11" s="265" customFormat="1" ht="12">
      <c r="B84" s="268"/>
      <c r="C84" s="268"/>
      <c r="D84" s="266"/>
      <c r="E84" s="383"/>
      <c r="F84" s="536"/>
      <c r="G84" s="268"/>
      <c r="H84" s="268"/>
      <c r="I84" s="487"/>
      <c r="J84" s="487"/>
      <c r="K84" s="487"/>
    </row>
    <row r="85" spans="1:11" s="265" customFormat="1" ht="12">
      <c r="B85" s="268"/>
      <c r="C85" s="268"/>
      <c r="D85" s="266"/>
      <c r="E85" s="383"/>
      <c r="F85" s="536"/>
      <c r="G85" s="268"/>
      <c r="H85" s="268"/>
      <c r="I85" s="487"/>
      <c r="J85" s="487"/>
      <c r="K85" s="487"/>
    </row>
    <row r="86" spans="1:11" s="265" customFormat="1" ht="12">
      <c r="B86" s="268"/>
      <c r="C86" s="268"/>
      <c r="D86" s="266"/>
      <c r="E86" s="383"/>
      <c r="F86" s="536"/>
      <c r="G86" s="268"/>
      <c r="H86" s="268"/>
      <c r="I86" s="487"/>
      <c r="J86" s="487"/>
      <c r="K86" s="487"/>
    </row>
    <row r="87" spans="1:11" s="265" customFormat="1" ht="12">
      <c r="B87" s="268"/>
      <c r="C87" s="268"/>
      <c r="D87" s="266"/>
      <c r="E87" s="383"/>
      <c r="F87" s="536"/>
      <c r="G87" s="268"/>
      <c r="H87" s="268"/>
      <c r="I87" s="487"/>
      <c r="J87" s="487"/>
      <c r="K87" s="487"/>
    </row>
    <row r="88" spans="1:11" s="265" customFormat="1" ht="12">
      <c r="B88" s="268"/>
      <c r="C88" s="268"/>
      <c r="D88" s="266"/>
      <c r="E88" s="383"/>
      <c r="F88" s="536"/>
      <c r="G88" s="268"/>
      <c r="H88" s="268"/>
      <c r="I88" s="487"/>
      <c r="J88" s="487"/>
      <c r="K88" s="487"/>
    </row>
    <row r="89" spans="1:11" s="265" customFormat="1" ht="12">
      <c r="B89" s="268"/>
      <c r="C89" s="268"/>
      <c r="D89" s="266"/>
      <c r="E89" s="383"/>
      <c r="F89" s="536"/>
      <c r="G89" s="268"/>
      <c r="H89" s="268"/>
      <c r="I89" s="487"/>
      <c r="J89" s="487"/>
      <c r="K89" s="487"/>
    </row>
    <row r="90" spans="1:11" s="265" customFormat="1" ht="12">
      <c r="B90" s="268"/>
      <c r="C90" s="268"/>
      <c r="D90" s="266"/>
      <c r="E90" s="383"/>
      <c r="F90" s="536"/>
      <c r="G90" s="268"/>
      <c r="H90" s="268"/>
      <c r="I90" s="487"/>
      <c r="J90" s="487"/>
      <c r="K90" s="487"/>
    </row>
    <row r="91" spans="1:11" s="265" customFormat="1" ht="12">
      <c r="B91" s="268"/>
      <c r="C91" s="268"/>
      <c r="D91" s="266"/>
      <c r="E91" s="383"/>
      <c r="F91" s="536"/>
      <c r="G91" s="268"/>
      <c r="H91" s="268"/>
      <c r="I91" s="487"/>
      <c r="J91" s="487"/>
      <c r="K91" s="487"/>
    </row>
    <row r="92" spans="1:11" s="265" customFormat="1" ht="12">
      <c r="B92" s="268"/>
      <c r="C92" s="268"/>
      <c r="D92" s="266"/>
      <c r="E92" s="383"/>
      <c r="F92" s="536"/>
      <c r="G92" s="268"/>
      <c r="H92" s="268"/>
      <c r="I92" s="487"/>
      <c r="J92" s="487"/>
      <c r="K92" s="487"/>
    </row>
    <row r="93" spans="1:11">
      <c r="A93" s="265"/>
      <c r="B93" s="268"/>
      <c r="C93" s="268"/>
      <c r="D93" s="266"/>
      <c r="E93" s="383"/>
      <c r="F93" s="536"/>
      <c r="G93" s="268"/>
      <c r="H93" s="268"/>
      <c r="I93" s="487"/>
      <c r="J93" s="487"/>
      <c r="K93" s="487"/>
    </row>
  </sheetData>
  <sheetProtection algorithmName="SHA-512" hashValue="BjCfBdIZEQNdhz4gsdlcLhJREzcouod59PQpHqCrrNj12KwKIjZ5eIDBsrGempa6/O10n51rNgblMDO5XyHR5A==" saltValue="ZKvqFnqLdveRqUCWgAVEtg==" spinCount="100000" sheet="1" objects="1" scenarios="1"/>
  <mergeCells count="1">
    <mergeCell ref="L6:L7"/>
  </mergeCells>
  <pageMargins left="0.98425196850393704" right="0.39370078740157483" top="0.98425196850393704" bottom="0.74803149606299213" header="0" footer="0.39370078740157483"/>
  <pageSetup paperSize="9" scale="86"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4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M92"/>
  <sheetViews>
    <sheetView view="pageBreakPreview" zoomScaleNormal="100" zoomScaleSheetLayoutView="100" workbookViewId="0">
      <selection activeCell="G12" sqref="G12"/>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10.10937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861</v>
      </c>
      <c r="F3" s="412"/>
      <c r="G3" s="260"/>
      <c r="H3" s="260"/>
      <c r="I3" s="413"/>
      <c r="J3" s="413"/>
      <c r="K3" s="413"/>
      <c r="M3" s="260"/>
    </row>
    <row r="4" spans="1:13" s="387" customFormat="1" ht="17.399999999999999">
      <c r="A4" s="261"/>
      <c r="B4" s="262"/>
      <c r="C4" s="262"/>
      <c r="D4" s="243" t="s">
        <v>863</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c r="B6" s="268"/>
      <c r="C6" s="268"/>
      <c r="D6" s="431"/>
      <c r="E6" s="427"/>
      <c r="F6" s="428"/>
      <c r="G6" s="268"/>
      <c r="H6" s="268"/>
      <c r="L6" s="430"/>
      <c r="M6" s="432"/>
    </row>
    <row r="7" spans="1:13" ht="12.75" customHeight="1">
      <c r="B7" s="268"/>
      <c r="C7" s="268"/>
      <c r="D7" s="268"/>
      <c r="E7" s="427"/>
      <c r="F7" s="428"/>
      <c r="G7" s="268"/>
      <c r="H7" s="268"/>
      <c r="L7" s="430"/>
      <c r="M7" s="432"/>
    </row>
    <row r="8" spans="1:13" s="439" customFormat="1">
      <c r="A8" s="433" t="s">
        <v>4</v>
      </c>
      <c r="B8" s="434"/>
      <c r="C8" s="434"/>
      <c r="D8" s="435" t="s">
        <v>5</v>
      </c>
      <c r="E8" s="433" t="s">
        <v>6</v>
      </c>
      <c r="F8" s="436" t="s">
        <v>7</v>
      </c>
      <c r="G8" s="437" t="s">
        <v>8</v>
      </c>
      <c r="H8" s="437" t="s">
        <v>9</v>
      </c>
      <c r="I8" s="438"/>
      <c r="J8" s="438"/>
      <c r="K8" s="438"/>
      <c r="L8" s="438"/>
      <c r="M8" s="425"/>
    </row>
    <row r="9" spans="1:13">
      <c r="D9" s="440"/>
      <c r="H9" s="441"/>
      <c r="I9" s="438"/>
      <c r="J9" s="438"/>
      <c r="K9" s="438"/>
      <c r="L9" s="438"/>
    </row>
    <row r="10" spans="1:13" s="402" customFormat="1" ht="16.2" thickBot="1">
      <c r="A10" s="252"/>
      <c r="B10" s="442" t="s">
        <v>103</v>
      </c>
      <c r="C10" s="442"/>
      <c r="D10" s="443" t="s">
        <v>107</v>
      </c>
      <c r="E10" s="444"/>
      <c r="F10" s="445"/>
      <c r="G10" s="446"/>
      <c r="H10" s="447"/>
      <c r="I10" s="438"/>
      <c r="J10" s="438"/>
      <c r="K10" s="438"/>
      <c r="L10" s="438"/>
    </row>
    <row r="11" spans="1:13" s="265" customFormat="1" ht="12">
      <c r="A11" s="244"/>
      <c r="B11" s="245"/>
      <c r="C11" s="245"/>
      <c r="D11" s="448"/>
      <c r="E11" s="449"/>
      <c r="F11" s="450"/>
      <c r="G11" s="451"/>
      <c r="H11" s="450"/>
      <c r="I11" s="438"/>
      <c r="J11" s="438"/>
      <c r="K11" s="438"/>
      <c r="L11" s="438"/>
      <c r="M11" s="438"/>
    </row>
    <row r="12" spans="1:13" s="265" customFormat="1" ht="12">
      <c r="A12" s="242" t="s">
        <v>103</v>
      </c>
      <c r="B12" s="240">
        <f>1</f>
        <v>1</v>
      </c>
      <c r="C12" s="269"/>
      <c r="D12" s="139" t="s">
        <v>601</v>
      </c>
      <c r="E12" s="234" t="s">
        <v>127</v>
      </c>
      <c r="F12" s="452">
        <v>2</v>
      </c>
      <c r="G12" s="538"/>
      <c r="H12" s="453">
        <f>ROUND(F12*G12,2)</f>
        <v>0</v>
      </c>
      <c r="I12" s="438"/>
      <c r="J12" s="438"/>
      <c r="K12" s="438"/>
      <c r="L12" s="438"/>
      <c r="M12" s="438"/>
    </row>
    <row r="13" spans="1:13" s="265" customFormat="1" ht="12">
      <c r="A13" s="246"/>
      <c r="B13" s="269"/>
      <c r="C13" s="247"/>
      <c r="D13" s="454"/>
      <c r="E13" s="234"/>
      <c r="F13" s="452"/>
      <c r="G13" s="453"/>
      <c r="H13" s="453"/>
      <c r="I13" s="438"/>
      <c r="J13" s="438"/>
      <c r="K13" s="438"/>
      <c r="L13" s="438"/>
      <c r="M13" s="438"/>
    </row>
    <row r="14" spans="1:13" s="265" customFormat="1" ht="13.8" thickBot="1">
      <c r="A14" s="248"/>
      <c r="B14" s="249"/>
      <c r="C14" s="249"/>
      <c r="D14" s="455" t="str">
        <f>CONCATENATE(B10," ",D10," - SKUPAJ:")</f>
        <v>I. PREDDELA - SKUPAJ:</v>
      </c>
      <c r="E14" s="455"/>
      <c r="F14" s="456"/>
      <c r="G14" s="457"/>
      <c r="H14" s="458">
        <f>SUM(H12)</f>
        <v>0</v>
      </c>
      <c r="I14" s="438"/>
      <c r="J14" s="438"/>
      <c r="K14" s="438"/>
      <c r="L14" s="438"/>
      <c r="M14" s="438"/>
    </row>
    <row r="15" spans="1:13" s="265" customFormat="1">
      <c r="A15" s="250"/>
      <c r="B15" s="251"/>
      <c r="C15" s="251"/>
      <c r="D15" s="459"/>
      <c r="E15" s="459"/>
      <c r="F15" s="460"/>
      <c r="G15" s="461"/>
      <c r="H15" s="462"/>
      <c r="I15" s="438"/>
      <c r="J15" s="438"/>
      <c r="K15" s="438"/>
      <c r="L15" s="438"/>
      <c r="M15" s="438"/>
    </row>
    <row r="16" spans="1:13" s="265" customFormat="1" ht="16.2" thickBot="1">
      <c r="A16" s="252"/>
      <c r="B16" s="253" t="s">
        <v>104</v>
      </c>
      <c r="C16" s="253"/>
      <c r="D16" s="443" t="s">
        <v>602</v>
      </c>
      <c r="E16" s="463"/>
      <c r="F16" s="464"/>
      <c r="G16" s="446"/>
      <c r="H16" s="447"/>
      <c r="I16" s="438"/>
      <c r="J16" s="438"/>
      <c r="K16" s="438"/>
      <c r="L16" s="438"/>
      <c r="M16" s="438"/>
    </row>
    <row r="17" spans="1:13" s="265" customFormat="1">
      <c r="A17" s="254"/>
      <c r="B17" s="255"/>
      <c r="C17" s="255"/>
      <c r="D17" s="440"/>
      <c r="E17" s="461"/>
      <c r="F17" s="462"/>
      <c r="G17" s="267"/>
      <c r="H17" s="465"/>
      <c r="I17" s="438"/>
      <c r="J17" s="438"/>
      <c r="K17" s="438"/>
      <c r="L17" s="438"/>
      <c r="M17" s="438"/>
    </row>
    <row r="18" spans="1:13" s="432" customFormat="1">
      <c r="A18" s="254"/>
      <c r="B18" s="255"/>
      <c r="C18" s="466" t="s">
        <v>177</v>
      </c>
      <c r="D18" s="448" t="s">
        <v>603</v>
      </c>
      <c r="E18" s="461"/>
      <c r="F18" s="462"/>
      <c r="G18" s="267"/>
      <c r="H18" s="465"/>
      <c r="I18" s="438"/>
      <c r="J18" s="438"/>
      <c r="K18" s="438"/>
      <c r="L18" s="438"/>
      <c r="M18" s="467"/>
    </row>
    <row r="19" spans="1:13" s="265" customFormat="1">
      <c r="A19" s="254"/>
      <c r="B19" s="255"/>
      <c r="C19" s="255"/>
      <c r="D19" s="440"/>
      <c r="E19" s="461"/>
      <c r="F19" s="462"/>
      <c r="G19" s="267"/>
      <c r="H19" s="465"/>
      <c r="I19" s="438"/>
      <c r="J19" s="438"/>
      <c r="K19" s="438"/>
      <c r="L19" s="438"/>
      <c r="M19" s="438"/>
    </row>
    <row r="20" spans="1:13" s="432" customFormat="1" ht="159.6">
      <c r="A20" s="242" t="s">
        <v>104</v>
      </c>
      <c r="B20" s="240">
        <f>COUNT(#REF!)+1</f>
        <v>1</v>
      </c>
      <c r="C20" s="240"/>
      <c r="D20" s="468" t="s">
        <v>605</v>
      </c>
      <c r="E20" s="469" t="s">
        <v>13</v>
      </c>
      <c r="F20" s="452">
        <v>2</v>
      </c>
      <c r="G20" s="538"/>
      <c r="H20" s="453">
        <f>ROUND(F20*G20,2)</f>
        <v>0</v>
      </c>
      <c r="I20" s="438"/>
      <c r="J20" s="438"/>
      <c r="K20" s="438"/>
      <c r="L20" s="438"/>
    </row>
    <row r="21" spans="1:13" s="265" customFormat="1" ht="12">
      <c r="A21" s="242"/>
      <c r="B21" s="240"/>
      <c r="C21" s="191"/>
      <c r="D21" s="139"/>
      <c r="E21" s="469"/>
      <c r="F21" s="452"/>
      <c r="G21" s="470"/>
      <c r="H21" s="470"/>
      <c r="I21" s="438"/>
      <c r="J21" s="438"/>
      <c r="K21" s="438"/>
      <c r="L21" s="438"/>
      <c r="M21" s="438"/>
    </row>
    <row r="22" spans="1:13" s="432" customFormat="1">
      <c r="A22" s="242" t="s">
        <v>104</v>
      </c>
      <c r="B22" s="240">
        <f>COUNT($A16:B$21)+1</f>
        <v>2</v>
      </c>
      <c r="C22" s="191"/>
      <c r="D22" s="468" t="s">
        <v>606</v>
      </c>
      <c r="E22" s="469" t="s">
        <v>13</v>
      </c>
      <c r="F22" s="452">
        <v>2</v>
      </c>
      <c r="G22" s="538"/>
      <c r="H22" s="453">
        <f>ROUND(F22*G22,2)</f>
        <v>0</v>
      </c>
      <c r="I22" s="402"/>
      <c r="J22" s="402"/>
      <c r="K22" s="402"/>
      <c r="L22" s="471"/>
    </row>
    <row r="23" spans="1:13" s="265" customFormat="1">
      <c r="A23" s="242"/>
      <c r="B23" s="240"/>
      <c r="C23" s="191"/>
      <c r="D23" s="472"/>
      <c r="E23" s="469"/>
      <c r="F23" s="452"/>
      <c r="G23" s="470"/>
      <c r="H23" s="470"/>
      <c r="I23" s="402"/>
      <c r="J23" s="402"/>
      <c r="K23" s="402"/>
      <c r="L23" s="473"/>
      <c r="M23" s="438"/>
    </row>
    <row r="24" spans="1:13" s="432" customFormat="1">
      <c r="A24" s="254"/>
      <c r="B24" s="255"/>
      <c r="C24" s="466" t="s">
        <v>184</v>
      </c>
      <c r="D24" s="448" t="s">
        <v>604</v>
      </c>
      <c r="E24" s="461"/>
      <c r="F24" s="422"/>
      <c r="G24" s="267"/>
      <c r="H24" s="465"/>
      <c r="I24" s="402"/>
      <c r="J24" s="402"/>
      <c r="K24" s="402"/>
      <c r="L24" s="471"/>
    </row>
    <row r="25" spans="1:13" s="432" customFormat="1">
      <c r="A25" s="242"/>
      <c r="B25" s="240"/>
      <c r="C25" s="191"/>
      <c r="D25" s="139"/>
      <c r="E25" s="469"/>
      <c r="F25" s="452"/>
      <c r="G25" s="470"/>
      <c r="H25" s="470"/>
      <c r="I25" s="402"/>
      <c r="J25" s="402"/>
      <c r="K25" s="402"/>
      <c r="L25" s="471"/>
    </row>
    <row r="26" spans="1:13" s="432" customFormat="1" ht="69">
      <c r="A26" s="242" t="s">
        <v>104</v>
      </c>
      <c r="B26" s="240">
        <f>COUNT($A$18:B25)+1</f>
        <v>3</v>
      </c>
      <c r="C26" s="191"/>
      <c r="D26" s="468" t="s">
        <v>611</v>
      </c>
      <c r="E26" s="469" t="s">
        <v>13</v>
      </c>
      <c r="F26" s="452">
        <v>136</v>
      </c>
      <c r="G26" s="538"/>
      <c r="H26" s="453">
        <f>ROUND(F26*G26,2)</f>
        <v>0</v>
      </c>
      <c r="I26" s="402"/>
      <c r="J26" s="402"/>
      <c r="K26" s="402"/>
      <c r="L26" s="471"/>
    </row>
    <row r="27" spans="1:13" s="265" customFormat="1">
      <c r="A27" s="242"/>
      <c r="B27" s="191"/>
      <c r="C27" s="191"/>
      <c r="D27" s="468"/>
      <c r="E27" s="469"/>
      <c r="F27" s="450"/>
      <c r="G27" s="470"/>
      <c r="H27" s="470"/>
      <c r="I27" s="402"/>
      <c r="J27" s="402"/>
      <c r="K27" s="402"/>
      <c r="L27" s="474"/>
      <c r="M27" s="438"/>
    </row>
    <row r="28" spans="1:13" s="265" customFormat="1">
      <c r="A28" s="242" t="s">
        <v>104</v>
      </c>
      <c r="B28" s="240">
        <f>COUNT($A$18:B27)+1</f>
        <v>4</v>
      </c>
      <c r="C28" s="191"/>
      <c r="D28" s="475" t="s">
        <v>607</v>
      </c>
      <c r="E28" s="469" t="s">
        <v>13</v>
      </c>
      <c r="F28" s="452">
        <v>68</v>
      </c>
      <c r="G28" s="538"/>
      <c r="H28" s="453">
        <f>ROUND(F28*G28,2)</f>
        <v>0</v>
      </c>
      <c r="I28" s="402"/>
      <c r="J28" s="402"/>
      <c r="K28" s="402"/>
      <c r="L28" s="474"/>
      <c r="M28" s="438"/>
    </row>
    <row r="29" spans="1:13" s="265" customFormat="1">
      <c r="A29" s="242"/>
      <c r="B29" s="191"/>
      <c r="C29" s="191"/>
      <c r="D29" s="475"/>
      <c r="E29" s="234"/>
      <c r="F29" s="452"/>
      <c r="G29" s="470"/>
      <c r="H29" s="470"/>
      <c r="I29" s="402"/>
      <c r="J29" s="402"/>
      <c r="K29" s="402"/>
      <c r="L29" s="474"/>
      <c r="M29" s="438"/>
    </row>
    <row r="30" spans="1:13" s="476" customFormat="1">
      <c r="A30" s="242" t="s">
        <v>104</v>
      </c>
      <c r="B30" s="240">
        <f>COUNT($A$18:B29)+1</f>
        <v>5</v>
      </c>
      <c r="C30" s="191"/>
      <c r="D30" s="475" t="s">
        <v>608</v>
      </c>
      <c r="E30" s="469" t="s">
        <v>13</v>
      </c>
      <c r="F30" s="452">
        <v>18</v>
      </c>
      <c r="G30" s="538"/>
      <c r="H30" s="453">
        <f>ROUND(F30*G30,2)</f>
        <v>0</v>
      </c>
      <c r="I30" s="402"/>
      <c r="J30" s="402"/>
      <c r="K30" s="402"/>
    </row>
    <row r="31" spans="1:13" s="476" customFormat="1">
      <c r="A31" s="242"/>
      <c r="B31" s="191"/>
      <c r="C31" s="191"/>
      <c r="D31" s="475"/>
      <c r="E31" s="234"/>
      <c r="F31" s="452"/>
      <c r="G31" s="470"/>
      <c r="H31" s="470"/>
      <c r="I31" s="402"/>
      <c r="J31" s="402"/>
      <c r="K31" s="402"/>
    </row>
    <row r="32" spans="1:13" s="476" customFormat="1">
      <c r="A32" s="242" t="s">
        <v>104</v>
      </c>
      <c r="B32" s="240">
        <f>COUNT($A$18:B31)+1</f>
        <v>6</v>
      </c>
      <c r="C32" s="191"/>
      <c r="D32" s="475" t="s">
        <v>612</v>
      </c>
      <c r="E32" s="469" t="s">
        <v>13</v>
      </c>
      <c r="F32" s="452">
        <v>16</v>
      </c>
      <c r="G32" s="538"/>
      <c r="H32" s="453">
        <f>ROUND(F32*G32,2)</f>
        <v>0</v>
      </c>
      <c r="I32" s="402"/>
      <c r="J32" s="402"/>
      <c r="K32" s="402"/>
    </row>
    <row r="33" spans="1:11" s="476" customFormat="1">
      <c r="A33" s="242"/>
      <c r="B33" s="191"/>
      <c r="C33" s="191"/>
      <c r="D33" s="475"/>
      <c r="E33" s="234"/>
      <c r="F33" s="452"/>
      <c r="G33" s="470"/>
      <c r="H33" s="470"/>
      <c r="I33" s="402"/>
      <c r="J33" s="402"/>
      <c r="K33" s="402"/>
    </row>
    <row r="34" spans="1:11" s="476" customFormat="1">
      <c r="A34" s="242" t="s">
        <v>104</v>
      </c>
      <c r="B34" s="240">
        <f>COUNT($A$18:B33)+1</f>
        <v>7</v>
      </c>
      <c r="C34" s="191"/>
      <c r="D34" s="475" t="s">
        <v>613</v>
      </c>
      <c r="E34" s="469" t="s">
        <v>13</v>
      </c>
      <c r="F34" s="452">
        <v>16</v>
      </c>
      <c r="G34" s="538"/>
      <c r="H34" s="453">
        <f>ROUND(F34*G34,2)</f>
        <v>0</v>
      </c>
      <c r="I34" s="402"/>
      <c r="J34" s="402"/>
      <c r="K34" s="402"/>
    </row>
    <row r="35" spans="1:11" s="476" customFormat="1">
      <c r="A35" s="242"/>
      <c r="B35" s="191"/>
      <c r="C35" s="191"/>
      <c r="D35" s="475"/>
      <c r="E35" s="234"/>
      <c r="F35" s="452"/>
      <c r="G35" s="470"/>
      <c r="H35" s="470"/>
      <c r="I35" s="402"/>
      <c r="J35" s="402"/>
      <c r="K35" s="402"/>
    </row>
    <row r="36" spans="1:11" s="402" customFormat="1">
      <c r="A36" s="242" t="s">
        <v>104</v>
      </c>
      <c r="B36" s="240">
        <f>COUNT($A$18:B35)+1</f>
        <v>8</v>
      </c>
      <c r="C36" s="266"/>
      <c r="D36" s="475" t="s">
        <v>609</v>
      </c>
      <c r="E36" s="469" t="s">
        <v>13</v>
      </c>
      <c r="F36" s="452">
        <v>18</v>
      </c>
      <c r="G36" s="538"/>
      <c r="H36" s="453">
        <f>ROUND(F36*G36,2)</f>
        <v>0</v>
      </c>
    </row>
    <row r="37" spans="1:11" s="478" customFormat="1">
      <c r="A37" s="242"/>
      <c r="B37" s="191"/>
      <c r="C37" s="191"/>
      <c r="D37" s="139"/>
      <c r="E37" s="469"/>
      <c r="F37" s="450"/>
      <c r="G37" s="470"/>
      <c r="H37" s="470"/>
      <c r="I37" s="477"/>
      <c r="J37" s="477"/>
      <c r="K37" s="477"/>
    </row>
    <row r="38" spans="1:11" s="480" customFormat="1" ht="13.8" thickBot="1">
      <c r="A38" s="248"/>
      <c r="B38" s="249"/>
      <c r="C38" s="249"/>
      <c r="D38" s="455" t="str">
        <f>CONCATENATE(B16," ",D16," - SKUPAJ:")</f>
        <v>II. SADITVENA DELA - SKUPAJ:</v>
      </c>
      <c r="E38" s="455"/>
      <c r="F38" s="456"/>
      <c r="G38" s="457"/>
      <c r="H38" s="458">
        <f>SUM(H20:H36)</f>
        <v>0</v>
      </c>
      <c r="I38" s="479"/>
      <c r="J38" s="479"/>
      <c r="K38" s="479"/>
    </row>
    <row r="39" spans="1:11" s="480" customFormat="1">
      <c r="A39" s="250"/>
      <c r="B39" s="251"/>
      <c r="C39" s="251"/>
      <c r="D39" s="459"/>
      <c r="E39" s="459"/>
      <c r="F39" s="460"/>
      <c r="G39" s="461"/>
      <c r="H39" s="461"/>
      <c r="I39" s="479"/>
      <c r="J39" s="479"/>
      <c r="K39" s="479"/>
    </row>
    <row r="40" spans="1:11" s="265" customFormat="1">
      <c r="A40" s="481"/>
      <c r="B40" s="482"/>
      <c r="C40" s="482"/>
      <c r="D40" s="483"/>
      <c r="E40" s="484"/>
      <c r="F40" s="485"/>
      <c r="G40" s="482"/>
      <c r="H40" s="486"/>
      <c r="I40" s="487"/>
      <c r="J40" s="487"/>
      <c r="K40" s="487"/>
    </row>
    <row r="41" spans="1:11" s="265" customFormat="1" ht="18" thickBot="1">
      <c r="A41" s="488" t="s">
        <v>106</v>
      </c>
      <c r="B41" s="489"/>
      <c r="C41" s="489"/>
      <c r="D41" s="490"/>
      <c r="E41" s="491"/>
      <c r="F41" s="492"/>
      <c r="G41" s="493"/>
      <c r="H41" s="493"/>
      <c r="I41" s="487"/>
      <c r="J41" s="487"/>
      <c r="K41" s="487"/>
    </row>
    <row r="42" spans="1:11" s="265" customFormat="1">
      <c r="A42" s="494"/>
      <c r="B42" s="495"/>
      <c r="C42" s="495"/>
      <c r="D42" s="496"/>
      <c r="E42" s="497"/>
      <c r="F42" s="498"/>
      <c r="G42" s="495"/>
      <c r="H42" s="495"/>
      <c r="I42" s="487"/>
      <c r="J42" s="487"/>
      <c r="K42" s="487"/>
    </row>
    <row r="43" spans="1:11" s="265" customFormat="1" ht="11.4">
      <c r="A43" s="429" t="s">
        <v>1</v>
      </c>
      <c r="B43" s="499"/>
      <c r="C43" s="499"/>
      <c r="D43" s="500"/>
      <c r="E43" s="501"/>
      <c r="F43" s="451"/>
      <c r="G43" s="499"/>
      <c r="H43" s="499"/>
      <c r="I43" s="487"/>
      <c r="J43" s="487"/>
      <c r="K43" s="487"/>
    </row>
    <row r="44" spans="1:11" s="265" customFormat="1">
      <c r="A44" s="502"/>
      <c r="B44" s="503"/>
      <c r="C44" s="503"/>
      <c r="D44" s="504"/>
      <c r="E44" s="505"/>
      <c r="F44" s="506"/>
      <c r="G44" s="507"/>
      <c r="H44" s="437" t="s">
        <v>41</v>
      </c>
      <c r="I44" s="487"/>
      <c r="J44" s="487"/>
      <c r="K44" s="487"/>
    </row>
    <row r="45" spans="1:11" s="265" customFormat="1">
      <c r="A45" s="508"/>
      <c r="B45" s="509"/>
      <c r="C45" s="509"/>
      <c r="D45" s="510"/>
      <c r="E45" s="476"/>
      <c r="F45" s="511"/>
      <c r="G45" s="512"/>
      <c r="H45" s="512"/>
      <c r="I45" s="487"/>
      <c r="J45" s="487"/>
      <c r="K45" s="487"/>
    </row>
    <row r="46" spans="1:11" s="265" customFormat="1">
      <c r="A46" s="513"/>
      <c r="B46" s="514" t="str">
        <f>B10</f>
        <v>I.</v>
      </c>
      <c r="C46" s="514"/>
      <c r="D46" s="515" t="str">
        <f>+D10</f>
        <v>PREDDELA</v>
      </c>
      <c r="E46" s="516"/>
      <c r="F46" s="517"/>
      <c r="G46" s="516"/>
      <c r="H46" s="518">
        <f>+H14</f>
        <v>0</v>
      </c>
      <c r="I46" s="487"/>
      <c r="J46" s="487"/>
      <c r="K46" s="487"/>
    </row>
    <row r="47" spans="1:11" s="265" customFormat="1">
      <c r="A47" s="481"/>
      <c r="B47" s="482"/>
      <c r="C47" s="482"/>
      <c r="D47" s="483"/>
      <c r="E47" s="484"/>
      <c r="F47" s="485"/>
      <c r="G47" s="482"/>
      <c r="H47" s="486"/>
      <c r="I47" s="487"/>
      <c r="J47" s="487"/>
      <c r="K47" s="487"/>
    </row>
    <row r="48" spans="1:11" s="265" customFormat="1">
      <c r="A48" s="513"/>
      <c r="B48" s="514" t="str">
        <f>B16</f>
        <v>II.</v>
      </c>
      <c r="C48" s="514"/>
      <c r="D48" s="515" t="str">
        <f>+D16</f>
        <v>SADITVENA DELA</v>
      </c>
      <c r="E48" s="516"/>
      <c r="F48" s="517"/>
      <c r="G48" s="516"/>
      <c r="H48" s="518">
        <f>+H38</f>
        <v>0</v>
      </c>
      <c r="I48" s="487"/>
      <c r="J48" s="487"/>
      <c r="K48" s="487"/>
    </row>
    <row r="49" spans="1:11" s="265" customFormat="1" ht="13.8" thickBot="1">
      <c r="A49" s="519"/>
      <c r="B49" s="520"/>
      <c r="C49" s="520"/>
      <c r="D49" s="520"/>
      <c r="E49" s="521"/>
      <c r="F49" s="522"/>
      <c r="G49" s="521"/>
      <c r="H49" s="523"/>
      <c r="I49" s="487"/>
      <c r="J49" s="487"/>
      <c r="K49" s="487"/>
    </row>
    <row r="50" spans="1:11" s="265" customFormat="1" ht="13.8" thickTop="1">
      <c r="A50" s="524"/>
      <c r="B50" s="525"/>
      <c r="C50" s="525"/>
      <c r="D50" s="526"/>
      <c r="E50" s="527"/>
      <c r="F50" s="528"/>
      <c r="G50" s="529"/>
      <c r="H50" s="530"/>
      <c r="I50" s="487"/>
      <c r="J50" s="487"/>
      <c r="K50" s="487"/>
    </row>
    <row r="51" spans="1:11" s="265" customFormat="1">
      <c r="A51" s="531"/>
      <c r="B51" s="532"/>
      <c r="C51" s="532"/>
      <c r="D51" s="533" t="str">
        <f>CONCATENATE(A4," ",D4," - SKUPAJ:")</f>
        <v xml:space="preserve"> PODODSEK 1.3 - SKUPAJ:</v>
      </c>
      <c r="E51" s="534"/>
      <c r="F51" s="535"/>
      <c r="G51" s="484"/>
      <c r="H51" s="518">
        <f>SUM(H46:H48)</f>
        <v>0</v>
      </c>
      <c r="I51" s="487"/>
      <c r="J51" s="487"/>
      <c r="K51" s="487"/>
    </row>
    <row r="52" spans="1:11" s="265" customFormat="1" ht="12">
      <c r="B52" s="268"/>
      <c r="C52" s="268"/>
      <c r="D52" s="266"/>
      <c r="E52" s="383"/>
      <c r="F52" s="536"/>
      <c r="G52" s="268"/>
      <c r="H52" s="268"/>
      <c r="I52" s="487"/>
      <c r="J52" s="487"/>
      <c r="K52" s="487"/>
    </row>
    <row r="53" spans="1:11" s="265" customFormat="1" ht="12">
      <c r="B53" s="268"/>
      <c r="C53" s="268"/>
      <c r="D53" s="266"/>
      <c r="E53" s="383"/>
      <c r="F53" s="536"/>
      <c r="G53" s="268"/>
      <c r="H53" s="268"/>
      <c r="I53" s="487"/>
      <c r="J53" s="487"/>
      <c r="K53" s="487"/>
    </row>
    <row r="54" spans="1:11" s="265" customFormat="1" ht="12">
      <c r="B54" s="268"/>
      <c r="C54" s="268"/>
      <c r="D54" s="266"/>
      <c r="E54" s="383"/>
      <c r="F54" s="536"/>
      <c r="G54" s="268"/>
      <c r="H54" s="268"/>
      <c r="I54" s="487"/>
      <c r="J54" s="487"/>
      <c r="K54" s="487"/>
    </row>
    <row r="55" spans="1:11" s="265" customFormat="1" ht="12">
      <c r="B55" s="268"/>
      <c r="C55" s="268"/>
      <c r="D55" s="266"/>
      <c r="E55" s="383"/>
      <c r="F55" s="536"/>
      <c r="G55" s="268"/>
      <c r="H55" s="268"/>
      <c r="I55" s="487"/>
      <c r="J55" s="487"/>
      <c r="K55" s="487"/>
    </row>
    <row r="56" spans="1:11" s="265" customFormat="1" ht="12">
      <c r="B56" s="268"/>
      <c r="C56" s="268"/>
      <c r="D56" s="266"/>
      <c r="E56" s="383"/>
      <c r="F56" s="536"/>
      <c r="G56" s="268"/>
      <c r="H56" s="268"/>
      <c r="I56" s="487"/>
      <c r="J56" s="487"/>
      <c r="K56" s="487"/>
    </row>
    <row r="57" spans="1:11" s="265" customFormat="1" ht="12">
      <c r="B57" s="268"/>
      <c r="C57" s="268"/>
      <c r="D57" s="266"/>
      <c r="E57" s="383"/>
      <c r="F57" s="536"/>
      <c r="G57" s="268"/>
      <c r="H57" s="268"/>
      <c r="I57" s="487"/>
      <c r="J57" s="487"/>
      <c r="K57" s="487"/>
    </row>
    <row r="58" spans="1:11" s="265" customFormat="1" ht="12">
      <c r="B58" s="268"/>
      <c r="C58" s="268"/>
      <c r="D58" s="266"/>
      <c r="E58" s="383"/>
      <c r="F58" s="536"/>
      <c r="G58" s="268"/>
      <c r="H58" s="268"/>
      <c r="I58" s="487"/>
      <c r="J58" s="487"/>
      <c r="K58" s="487"/>
    </row>
    <row r="59" spans="1:11" s="265" customFormat="1" ht="12">
      <c r="B59" s="268"/>
      <c r="C59" s="268"/>
      <c r="D59" s="266"/>
      <c r="E59" s="383"/>
      <c r="F59" s="536"/>
      <c r="G59" s="268"/>
      <c r="H59" s="268"/>
      <c r="I59" s="487"/>
      <c r="J59" s="487"/>
      <c r="K59" s="487"/>
    </row>
    <row r="60" spans="1:11" s="265" customFormat="1" ht="12">
      <c r="B60" s="268"/>
      <c r="C60" s="268"/>
      <c r="D60" s="266"/>
      <c r="E60" s="383"/>
      <c r="F60" s="536"/>
      <c r="G60" s="268"/>
      <c r="H60" s="268"/>
      <c r="I60" s="487"/>
      <c r="J60" s="487"/>
      <c r="K60" s="487"/>
    </row>
    <row r="61" spans="1:11" s="265" customFormat="1" ht="12">
      <c r="B61" s="268"/>
      <c r="C61" s="268"/>
      <c r="D61" s="266"/>
      <c r="E61" s="383"/>
      <c r="F61" s="536"/>
      <c r="G61" s="268"/>
      <c r="H61" s="268"/>
      <c r="I61" s="487"/>
      <c r="J61" s="487"/>
      <c r="K61" s="487"/>
    </row>
    <row r="62" spans="1:11" s="265" customFormat="1" ht="12">
      <c r="B62" s="268"/>
      <c r="C62" s="268"/>
      <c r="D62" s="266"/>
      <c r="E62" s="383"/>
      <c r="F62" s="536"/>
      <c r="G62" s="268"/>
      <c r="H62" s="268"/>
      <c r="I62" s="487"/>
      <c r="J62" s="487"/>
      <c r="K62" s="487"/>
    </row>
    <row r="63" spans="1:11" s="265" customFormat="1" ht="12">
      <c r="B63" s="268"/>
      <c r="C63" s="268"/>
      <c r="D63" s="266"/>
      <c r="E63" s="383"/>
      <c r="F63" s="536"/>
      <c r="G63" s="268"/>
      <c r="H63" s="268"/>
      <c r="I63" s="487"/>
      <c r="J63" s="487"/>
      <c r="K63" s="487"/>
    </row>
    <row r="64" spans="1:11" s="265" customFormat="1" ht="12">
      <c r="B64" s="268"/>
      <c r="C64" s="268"/>
      <c r="D64" s="266"/>
      <c r="E64" s="383"/>
      <c r="F64" s="536"/>
      <c r="G64" s="268"/>
      <c r="H64" s="268"/>
      <c r="I64" s="487"/>
      <c r="J64" s="487"/>
      <c r="K64" s="487"/>
    </row>
    <row r="65" spans="2:11" s="265" customFormat="1" ht="12">
      <c r="B65" s="268"/>
      <c r="C65" s="268"/>
      <c r="D65" s="266"/>
      <c r="E65" s="383"/>
      <c r="F65" s="536"/>
      <c r="G65" s="268"/>
      <c r="H65" s="268"/>
      <c r="I65" s="487"/>
      <c r="J65" s="487"/>
      <c r="K65" s="487"/>
    </row>
    <row r="66" spans="2:11" s="265" customFormat="1" ht="12">
      <c r="B66" s="268"/>
      <c r="C66" s="268"/>
      <c r="D66" s="266"/>
      <c r="E66" s="383"/>
      <c r="F66" s="536"/>
      <c r="G66" s="268"/>
      <c r="H66" s="268"/>
      <c r="I66" s="487"/>
      <c r="J66" s="487"/>
      <c r="K66" s="487"/>
    </row>
    <row r="67" spans="2:11" s="265" customFormat="1" ht="12">
      <c r="B67" s="268"/>
      <c r="C67" s="268"/>
      <c r="D67" s="266"/>
      <c r="E67" s="383"/>
      <c r="F67" s="536"/>
      <c r="G67" s="268"/>
      <c r="H67" s="268"/>
      <c r="I67" s="487"/>
      <c r="J67" s="487"/>
      <c r="K67" s="487"/>
    </row>
    <row r="68" spans="2:11" s="265" customFormat="1" ht="12">
      <c r="B68" s="268"/>
      <c r="C68" s="268"/>
      <c r="D68" s="266"/>
      <c r="E68" s="383"/>
      <c r="F68" s="536"/>
      <c r="G68" s="268"/>
      <c r="H68" s="268"/>
      <c r="I68" s="487"/>
      <c r="J68" s="487"/>
      <c r="K68" s="487"/>
    </row>
    <row r="69" spans="2:11" s="265" customFormat="1" ht="12">
      <c r="B69" s="268"/>
      <c r="C69" s="268"/>
      <c r="D69" s="266"/>
      <c r="E69" s="383"/>
      <c r="F69" s="536"/>
      <c r="G69" s="268"/>
      <c r="H69" s="268"/>
      <c r="I69" s="487"/>
      <c r="J69" s="487"/>
      <c r="K69" s="487"/>
    </row>
    <row r="70" spans="2:11" s="265" customFormat="1" ht="12">
      <c r="B70" s="268"/>
      <c r="C70" s="268"/>
      <c r="D70" s="266"/>
      <c r="E70" s="383"/>
      <c r="F70" s="536"/>
      <c r="G70" s="268"/>
      <c r="H70" s="268"/>
      <c r="I70" s="487"/>
      <c r="J70" s="487"/>
      <c r="K70" s="487"/>
    </row>
    <row r="71" spans="2:11" s="265" customFormat="1" ht="12">
      <c r="B71" s="268"/>
      <c r="C71" s="268"/>
      <c r="D71" s="266"/>
      <c r="E71" s="383"/>
      <c r="F71" s="536"/>
      <c r="G71" s="268"/>
      <c r="H71" s="268"/>
      <c r="I71" s="487"/>
      <c r="J71" s="487"/>
      <c r="K71" s="487"/>
    </row>
    <row r="72" spans="2:11" s="265" customFormat="1" ht="12">
      <c r="B72" s="268"/>
      <c r="C72" s="268"/>
      <c r="D72" s="266"/>
      <c r="E72" s="383"/>
      <c r="F72" s="536"/>
      <c r="G72" s="268"/>
      <c r="H72" s="268"/>
      <c r="I72" s="487"/>
      <c r="J72" s="487"/>
      <c r="K72" s="487"/>
    </row>
    <row r="73" spans="2:11" s="265" customFormat="1" ht="12">
      <c r="B73" s="268"/>
      <c r="C73" s="268"/>
      <c r="D73" s="266"/>
      <c r="E73" s="383"/>
      <c r="F73" s="536"/>
      <c r="G73" s="268"/>
      <c r="H73" s="268"/>
      <c r="I73" s="487"/>
      <c r="J73" s="487"/>
      <c r="K73" s="487"/>
    </row>
    <row r="74" spans="2:11" s="265" customFormat="1" ht="12">
      <c r="B74" s="268"/>
      <c r="C74" s="268"/>
      <c r="D74" s="266"/>
      <c r="E74" s="383"/>
      <c r="F74" s="536"/>
      <c r="G74" s="268"/>
      <c r="H74" s="268"/>
      <c r="I74" s="487"/>
      <c r="J74" s="487"/>
      <c r="K74" s="487"/>
    </row>
    <row r="75" spans="2:11" s="265" customFormat="1" ht="12">
      <c r="B75" s="268"/>
      <c r="C75" s="268"/>
      <c r="D75" s="266"/>
      <c r="E75" s="383"/>
      <c r="F75" s="536"/>
      <c r="G75" s="268"/>
      <c r="H75" s="268"/>
      <c r="I75" s="487"/>
      <c r="J75" s="487"/>
      <c r="K75" s="487"/>
    </row>
    <row r="76" spans="2:11" s="265" customFormat="1" ht="12">
      <c r="B76" s="268"/>
      <c r="C76" s="268"/>
      <c r="D76" s="266"/>
      <c r="E76" s="383"/>
      <c r="F76" s="536"/>
      <c r="G76" s="268"/>
      <c r="H76" s="268"/>
      <c r="I76" s="487"/>
      <c r="J76" s="487"/>
      <c r="K76" s="487"/>
    </row>
    <row r="77" spans="2:11" s="265" customFormat="1" ht="12">
      <c r="B77" s="268"/>
      <c r="C77" s="268"/>
      <c r="D77" s="266"/>
      <c r="E77" s="383"/>
      <c r="F77" s="536"/>
      <c r="G77" s="268"/>
      <c r="H77" s="268"/>
      <c r="I77" s="487"/>
      <c r="J77" s="487"/>
      <c r="K77" s="487"/>
    </row>
    <row r="78" spans="2:11" s="265" customFormat="1" ht="12">
      <c r="B78" s="268"/>
      <c r="C78" s="268"/>
      <c r="D78" s="266"/>
      <c r="E78" s="383"/>
      <c r="F78" s="536"/>
      <c r="G78" s="268"/>
      <c r="H78" s="268"/>
      <c r="I78" s="487"/>
      <c r="J78" s="487"/>
      <c r="K78" s="487"/>
    </row>
    <row r="79" spans="2:11" s="265" customFormat="1" ht="12">
      <c r="B79" s="268"/>
      <c r="C79" s="268"/>
      <c r="D79" s="266"/>
      <c r="E79" s="383"/>
      <c r="F79" s="536"/>
      <c r="G79" s="268"/>
      <c r="H79" s="268"/>
      <c r="I79" s="487"/>
      <c r="J79" s="487"/>
      <c r="K79" s="487"/>
    </row>
    <row r="80" spans="2:11" s="265" customFormat="1" ht="12">
      <c r="B80" s="268"/>
      <c r="C80" s="268"/>
      <c r="D80" s="266"/>
      <c r="E80" s="383"/>
      <c r="F80" s="536"/>
      <c r="G80" s="268"/>
      <c r="H80" s="268"/>
      <c r="I80" s="487"/>
      <c r="J80" s="487"/>
      <c r="K80" s="487"/>
    </row>
    <row r="81" spans="1:11" s="265" customFormat="1" ht="12">
      <c r="B81" s="268"/>
      <c r="C81" s="268"/>
      <c r="D81" s="266"/>
      <c r="E81" s="383"/>
      <c r="F81" s="536"/>
      <c r="G81" s="268"/>
      <c r="H81" s="268"/>
      <c r="I81" s="487"/>
      <c r="J81" s="487"/>
      <c r="K81" s="487"/>
    </row>
    <row r="82" spans="1:11" s="265" customFormat="1" ht="12">
      <c r="B82" s="268"/>
      <c r="C82" s="268"/>
      <c r="D82" s="266"/>
      <c r="E82" s="383"/>
      <c r="F82" s="536"/>
      <c r="G82" s="268"/>
      <c r="H82" s="268"/>
      <c r="I82" s="487"/>
      <c r="J82" s="487"/>
      <c r="K82" s="487"/>
    </row>
    <row r="83" spans="1:11" s="265" customFormat="1" ht="12">
      <c r="B83" s="268"/>
      <c r="C83" s="268"/>
      <c r="D83" s="266"/>
      <c r="E83" s="383"/>
      <c r="F83" s="536"/>
      <c r="G83" s="268"/>
      <c r="H83" s="268"/>
      <c r="I83" s="487"/>
      <c r="J83" s="487"/>
      <c r="K83" s="487"/>
    </row>
    <row r="84" spans="1:11" s="265" customFormat="1" ht="12">
      <c r="B84" s="268"/>
      <c r="C84" s="268"/>
      <c r="D84" s="266"/>
      <c r="E84" s="383"/>
      <c r="F84" s="536"/>
      <c r="G84" s="268"/>
      <c r="H84" s="268"/>
      <c r="I84" s="487"/>
      <c r="J84" s="487"/>
      <c r="K84" s="487"/>
    </row>
    <row r="85" spans="1:11" s="265" customFormat="1" ht="12">
      <c r="B85" s="268"/>
      <c r="C85" s="268"/>
      <c r="D85" s="266"/>
      <c r="E85" s="383"/>
      <c r="F85" s="536"/>
      <c r="G85" s="268"/>
      <c r="H85" s="268"/>
      <c r="I85" s="487"/>
      <c r="J85" s="487"/>
      <c r="K85" s="487"/>
    </row>
    <row r="86" spans="1:11" s="265" customFormat="1" ht="12">
      <c r="B86" s="268"/>
      <c r="C86" s="268"/>
      <c r="D86" s="266"/>
      <c r="E86" s="383"/>
      <c r="F86" s="536"/>
      <c r="G86" s="268"/>
      <c r="H86" s="268"/>
      <c r="I86" s="487"/>
      <c r="J86" s="487"/>
      <c r="K86" s="487"/>
    </row>
    <row r="87" spans="1:11" s="265" customFormat="1" ht="12">
      <c r="B87" s="268"/>
      <c r="C87" s="268"/>
      <c r="D87" s="266"/>
      <c r="E87" s="383"/>
      <c r="F87" s="536"/>
      <c r="G87" s="268"/>
      <c r="H87" s="268"/>
      <c r="I87" s="487"/>
      <c r="J87" s="487"/>
      <c r="K87" s="487"/>
    </row>
    <row r="88" spans="1:11" s="265" customFormat="1" ht="12">
      <c r="B88" s="268"/>
      <c r="C88" s="268"/>
      <c r="D88" s="266"/>
      <c r="E88" s="383"/>
      <c r="F88" s="536"/>
      <c r="G88" s="268"/>
      <c r="H88" s="268"/>
      <c r="I88" s="487"/>
      <c r="J88" s="487"/>
      <c r="K88" s="487"/>
    </row>
    <row r="89" spans="1:11" s="265" customFormat="1" ht="12">
      <c r="B89" s="268"/>
      <c r="C89" s="268"/>
      <c r="D89" s="266"/>
      <c r="E89" s="383"/>
      <c r="F89" s="536"/>
      <c r="G89" s="268"/>
      <c r="H89" s="268"/>
      <c r="I89" s="487"/>
      <c r="J89" s="487"/>
      <c r="K89" s="487"/>
    </row>
    <row r="90" spans="1:11" s="265" customFormat="1" ht="12">
      <c r="B90" s="268"/>
      <c r="C90" s="268"/>
      <c r="D90" s="266"/>
      <c r="E90" s="383"/>
      <c r="F90" s="536"/>
      <c r="G90" s="268"/>
      <c r="H90" s="268"/>
      <c r="I90" s="487"/>
      <c r="J90" s="487"/>
      <c r="K90" s="487"/>
    </row>
    <row r="91" spans="1:11" s="265" customFormat="1" ht="12">
      <c r="B91" s="268"/>
      <c r="C91" s="268"/>
      <c r="D91" s="266"/>
      <c r="E91" s="383"/>
      <c r="F91" s="536"/>
      <c r="G91" s="268"/>
      <c r="H91" s="268"/>
      <c r="I91" s="487"/>
      <c r="J91" s="487"/>
      <c r="K91" s="487"/>
    </row>
    <row r="92" spans="1:11">
      <c r="A92" s="265"/>
      <c r="B92" s="268"/>
      <c r="C92" s="268"/>
      <c r="D92" s="266"/>
      <c r="E92" s="383"/>
      <c r="F92" s="536"/>
      <c r="G92" s="268"/>
      <c r="H92" s="268"/>
      <c r="I92" s="487"/>
      <c r="J92" s="487"/>
      <c r="K92" s="487"/>
    </row>
  </sheetData>
  <sheetProtection algorithmName="SHA-512" hashValue="CYxU1DKH2AA9+J7FDEwVHvjOw0YQwp2D2erYCKL7lSNpQMrGFenbRQ6tjAYTFf5ZsBLGJKJNoSpYuYsqYMn2Ng==" saltValue="XH65++7jlcSW7hNYlgA6DA==" spinCount="100000" sheet="1" objects="1" scenarios="1"/>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4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M88"/>
  <sheetViews>
    <sheetView view="pageBreakPreview" zoomScaleNormal="100" zoomScaleSheetLayoutView="100" workbookViewId="0">
      <selection activeCell="G12" sqref="G12"/>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9.664062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861</v>
      </c>
      <c r="F3" s="412"/>
      <c r="G3" s="260"/>
      <c r="H3" s="260"/>
      <c r="I3" s="413"/>
      <c r="J3" s="413"/>
      <c r="K3" s="413"/>
      <c r="M3" s="260"/>
    </row>
    <row r="4" spans="1:13" s="387" customFormat="1" ht="17.399999999999999">
      <c r="A4" s="261"/>
      <c r="B4" s="262"/>
      <c r="C4" s="262"/>
      <c r="D4" s="243" t="s">
        <v>864</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c r="B6" s="268"/>
      <c r="C6" s="268"/>
      <c r="D6" s="431"/>
      <c r="E6" s="427"/>
      <c r="F6" s="428"/>
      <c r="G6" s="268"/>
      <c r="H6" s="268"/>
      <c r="L6" s="430"/>
      <c r="M6" s="432"/>
    </row>
    <row r="7" spans="1:13" ht="12.75" customHeight="1">
      <c r="B7" s="268"/>
      <c r="C7" s="268"/>
      <c r="D7" s="268"/>
      <c r="E7" s="427"/>
      <c r="F7" s="428"/>
      <c r="G7" s="268"/>
      <c r="H7" s="268"/>
      <c r="L7" s="430"/>
      <c r="M7" s="432"/>
    </row>
    <row r="8" spans="1:13" s="439" customFormat="1">
      <c r="A8" s="433" t="s">
        <v>4</v>
      </c>
      <c r="B8" s="434"/>
      <c r="C8" s="434"/>
      <c r="D8" s="435" t="s">
        <v>5</v>
      </c>
      <c r="E8" s="433" t="s">
        <v>6</v>
      </c>
      <c r="F8" s="436" t="s">
        <v>7</v>
      </c>
      <c r="G8" s="437" t="s">
        <v>8</v>
      </c>
      <c r="H8" s="437" t="s">
        <v>9</v>
      </c>
      <c r="I8" s="438"/>
      <c r="J8" s="438"/>
      <c r="K8" s="438"/>
      <c r="L8" s="438"/>
      <c r="M8" s="425"/>
    </row>
    <row r="9" spans="1:13">
      <c r="D9" s="440"/>
      <c r="H9" s="441"/>
      <c r="I9" s="438"/>
      <c r="J9" s="438"/>
      <c r="K9" s="438"/>
      <c r="L9" s="438"/>
    </row>
    <row r="10" spans="1:13" s="402" customFormat="1" ht="16.2" thickBot="1">
      <c r="A10" s="252"/>
      <c r="B10" s="442" t="s">
        <v>103</v>
      </c>
      <c r="C10" s="442"/>
      <c r="D10" s="443" t="s">
        <v>107</v>
      </c>
      <c r="E10" s="444"/>
      <c r="F10" s="445"/>
      <c r="G10" s="446"/>
      <c r="H10" s="447"/>
      <c r="I10" s="438"/>
      <c r="J10" s="438"/>
      <c r="K10" s="438"/>
      <c r="L10" s="438"/>
    </row>
    <row r="11" spans="1:13" s="265" customFormat="1" ht="12">
      <c r="A11" s="244"/>
      <c r="B11" s="245"/>
      <c r="C11" s="245"/>
      <c r="D11" s="448"/>
      <c r="E11" s="449"/>
      <c r="F11" s="450"/>
      <c r="G11" s="451"/>
      <c r="H11" s="450"/>
      <c r="I11" s="438"/>
      <c r="J11" s="438"/>
      <c r="K11" s="438"/>
      <c r="L11" s="438"/>
      <c r="M11" s="438"/>
    </row>
    <row r="12" spans="1:13" s="265" customFormat="1" ht="12">
      <c r="A12" s="242" t="s">
        <v>103</v>
      </c>
      <c r="B12" s="240">
        <f>1</f>
        <v>1</v>
      </c>
      <c r="C12" s="269"/>
      <c r="D12" s="139" t="s">
        <v>601</v>
      </c>
      <c r="E12" s="234" t="s">
        <v>127</v>
      </c>
      <c r="F12" s="452">
        <v>2</v>
      </c>
      <c r="G12" s="538"/>
      <c r="H12" s="453">
        <f>ROUND(F12*G12,2)</f>
        <v>0</v>
      </c>
      <c r="I12" s="438"/>
      <c r="J12" s="438"/>
      <c r="K12" s="438"/>
      <c r="L12" s="438"/>
      <c r="M12" s="438"/>
    </row>
    <row r="13" spans="1:13" s="265" customFormat="1" ht="12">
      <c r="A13" s="246"/>
      <c r="B13" s="269"/>
      <c r="C13" s="247"/>
      <c r="D13" s="454"/>
      <c r="E13" s="234"/>
      <c r="F13" s="452"/>
      <c r="G13" s="453"/>
      <c r="H13" s="453"/>
      <c r="I13" s="438"/>
      <c r="J13" s="438"/>
      <c r="K13" s="438"/>
      <c r="L13" s="438"/>
      <c r="M13" s="438"/>
    </row>
    <row r="14" spans="1:13" s="265" customFormat="1" ht="13.8" thickBot="1">
      <c r="A14" s="248"/>
      <c r="B14" s="249"/>
      <c r="C14" s="249"/>
      <c r="D14" s="455" t="str">
        <f>CONCATENATE(B10," ",D10," - SKUPAJ:")</f>
        <v>I. PREDDELA - SKUPAJ:</v>
      </c>
      <c r="E14" s="455"/>
      <c r="F14" s="456"/>
      <c r="G14" s="457"/>
      <c r="H14" s="458">
        <f>SUM(H12)</f>
        <v>0</v>
      </c>
      <c r="I14" s="438"/>
      <c r="J14" s="438"/>
      <c r="K14" s="438"/>
      <c r="L14" s="438"/>
      <c r="M14" s="438"/>
    </row>
    <row r="15" spans="1:13" s="265" customFormat="1">
      <c r="A15" s="250"/>
      <c r="B15" s="251"/>
      <c r="C15" s="251"/>
      <c r="D15" s="459"/>
      <c r="E15" s="459"/>
      <c r="F15" s="460"/>
      <c r="G15" s="461"/>
      <c r="H15" s="462"/>
      <c r="I15" s="438"/>
      <c r="J15" s="438"/>
      <c r="K15" s="438"/>
      <c r="L15" s="438"/>
      <c r="M15" s="438"/>
    </row>
    <row r="16" spans="1:13" s="265" customFormat="1" ht="16.2" thickBot="1">
      <c r="A16" s="252"/>
      <c r="B16" s="253" t="s">
        <v>104</v>
      </c>
      <c r="C16" s="253"/>
      <c r="D16" s="443" t="s">
        <v>602</v>
      </c>
      <c r="E16" s="463"/>
      <c r="F16" s="464"/>
      <c r="G16" s="446"/>
      <c r="H16" s="447"/>
      <c r="I16" s="438"/>
      <c r="J16" s="438"/>
      <c r="K16" s="438"/>
      <c r="L16" s="438"/>
      <c r="M16" s="438"/>
    </row>
    <row r="17" spans="1:13" s="265" customFormat="1">
      <c r="A17" s="254"/>
      <c r="B17" s="255"/>
      <c r="C17" s="255"/>
      <c r="D17" s="440"/>
      <c r="E17" s="461"/>
      <c r="F17" s="462"/>
      <c r="G17" s="267"/>
      <c r="H17" s="465"/>
      <c r="I17" s="438"/>
      <c r="J17" s="438"/>
      <c r="K17" s="438"/>
      <c r="L17" s="438"/>
      <c r="M17" s="438"/>
    </row>
    <row r="18" spans="1:13" s="432" customFormat="1">
      <c r="A18" s="254"/>
      <c r="B18" s="255"/>
      <c r="C18" s="466" t="s">
        <v>177</v>
      </c>
      <c r="D18" s="448" t="s">
        <v>603</v>
      </c>
      <c r="E18" s="461"/>
      <c r="F18" s="462"/>
      <c r="G18" s="267"/>
      <c r="H18" s="465"/>
      <c r="I18" s="438"/>
      <c r="J18" s="438"/>
      <c r="K18" s="438"/>
      <c r="L18" s="438"/>
      <c r="M18" s="467"/>
    </row>
    <row r="19" spans="1:13" s="265" customFormat="1">
      <c r="A19" s="254"/>
      <c r="B19" s="255"/>
      <c r="C19" s="255"/>
      <c r="D19" s="440"/>
      <c r="E19" s="461"/>
      <c r="F19" s="462"/>
      <c r="G19" s="267"/>
      <c r="H19" s="465"/>
      <c r="I19" s="438"/>
      <c r="J19" s="438"/>
      <c r="K19" s="438"/>
      <c r="L19" s="438"/>
      <c r="M19" s="438"/>
    </row>
    <row r="20" spans="1:13" s="432" customFormat="1" ht="159.6">
      <c r="A20" s="242" t="s">
        <v>104</v>
      </c>
      <c r="B20" s="240">
        <f>COUNT(#REF!)+1</f>
        <v>1</v>
      </c>
      <c r="C20" s="240"/>
      <c r="D20" s="468" t="s">
        <v>605</v>
      </c>
      <c r="E20" s="469" t="s">
        <v>13</v>
      </c>
      <c r="F20" s="452">
        <v>40</v>
      </c>
      <c r="G20" s="538"/>
      <c r="H20" s="453">
        <f>ROUND(F20*G20,2)</f>
        <v>0</v>
      </c>
      <c r="I20" s="438"/>
      <c r="J20" s="438"/>
      <c r="K20" s="438"/>
      <c r="L20" s="438"/>
    </row>
    <row r="21" spans="1:13" s="265" customFormat="1" ht="12">
      <c r="A21" s="242"/>
      <c r="B21" s="240"/>
      <c r="C21" s="191"/>
      <c r="D21" s="139"/>
      <c r="E21" s="469"/>
      <c r="F21" s="452"/>
      <c r="G21" s="470"/>
      <c r="H21" s="470"/>
      <c r="I21" s="438"/>
      <c r="J21" s="438"/>
      <c r="K21" s="438"/>
      <c r="L21" s="438"/>
      <c r="M21" s="438"/>
    </row>
    <row r="22" spans="1:13" s="432" customFormat="1">
      <c r="A22" s="242" t="s">
        <v>104</v>
      </c>
      <c r="B22" s="240">
        <f>COUNT($A16:B$21)+1</f>
        <v>2</v>
      </c>
      <c r="C22" s="191"/>
      <c r="D22" s="468" t="s">
        <v>606</v>
      </c>
      <c r="E22" s="469" t="s">
        <v>13</v>
      </c>
      <c r="F22" s="452">
        <v>16</v>
      </c>
      <c r="G22" s="538"/>
      <c r="H22" s="453">
        <f>ROUND(F22*G22,2)</f>
        <v>0</v>
      </c>
      <c r="I22" s="402"/>
      <c r="J22" s="402"/>
      <c r="K22" s="402"/>
      <c r="L22" s="471"/>
    </row>
    <row r="23" spans="1:13" s="265" customFormat="1">
      <c r="A23" s="242"/>
      <c r="B23" s="240"/>
      <c r="C23" s="191"/>
      <c r="D23" s="472"/>
      <c r="E23" s="469"/>
      <c r="F23" s="452"/>
      <c r="G23" s="470"/>
      <c r="H23" s="470"/>
      <c r="I23" s="402"/>
      <c r="J23" s="402"/>
      <c r="K23" s="402"/>
      <c r="L23" s="473"/>
      <c r="M23" s="438"/>
    </row>
    <row r="24" spans="1:13" s="432" customFormat="1">
      <c r="A24" s="242" t="s">
        <v>104</v>
      </c>
      <c r="B24" s="240">
        <f>COUNT($A$19:B22)+1</f>
        <v>3</v>
      </c>
      <c r="C24" s="191"/>
      <c r="D24" s="468" t="s">
        <v>606</v>
      </c>
      <c r="E24" s="469" t="s">
        <v>13</v>
      </c>
      <c r="F24" s="452">
        <v>24</v>
      </c>
      <c r="G24" s="538"/>
      <c r="H24" s="453">
        <f>ROUND(F24*G24,2)</f>
        <v>0</v>
      </c>
      <c r="I24" s="402"/>
      <c r="J24" s="402"/>
      <c r="K24" s="402"/>
      <c r="L24" s="471"/>
    </row>
    <row r="25" spans="1:13" s="265" customFormat="1">
      <c r="A25" s="242"/>
      <c r="B25" s="240"/>
      <c r="C25" s="191"/>
      <c r="D25" s="472"/>
      <c r="E25" s="469"/>
      <c r="F25" s="452"/>
      <c r="G25" s="470"/>
      <c r="H25" s="470"/>
      <c r="I25" s="402"/>
      <c r="J25" s="402"/>
      <c r="K25" s="402"/>
      <c r="L25" s="473"/>
      <c r="M25" s="438"/>
    </row>
    <row r="26" spans="1:13" s="432" customFormat="1">
      <c r="A26" s="254"/>
      <c r="B26" s="255"/>
      <c r="C26" s="466" t="s">
        <v>184</v>
      </c>
      <c r="D26" s="448" t="s">
        <v>604</v>
      </c>
      <c r="E26" s="461"/>
      <c r="F26" s="422"/>
      <c r="G26" s="267"/>
      <c r="H26" s="465"/>
      <c r="I26" s="402"/>
      <c r="J26" s="402"/>
      <c r="K26" s="402"/>
      <c r="L26" s="471"/>
    </row>
    <row r="27" spans="1:13" s="432" customFormat="1">
      <c r="A27" s="242"/>
      <c r="B27" s="240"/>
      <c r="C27" s="191"/>
      <c r="D27" s="139"/>
      <c r="E27" s="469"/>
      <c r="F27" s="452"/>
      <c r="G27" s="470"/>
      <c r="H27" s="470"/>
      <c r="I27" s="402"/>
      <c r="J27" s="402"/>
      <c r="K27" s="402"/>
      <c r="L27" s="471"/>
    </row>
    <row r="28" spans="1:13" s="432" customFormat="1" ht="69">
      <c r="A28" s="242" t="s">
        <v>104</v>
      </c>
      <c r="B28" s="240">
        <f>COUNT($A$18:B27)+1</f>
        <v>4</v>
      </c>
      <c r="C28" s="191"/>
      <c r="D28" s="468" t="s">
        <v>611</v>
      </c>
      <c r="E28" s="469" t="s">
        <v>13</v>
      </c>
      <c r="F28" s="452">
        <v>95</v>
      </c>
      <c r="G28" s="538"/>
      <c r="H28" s="453">
        <f>ROUND(F28*G28,2)</f>
        <v>0</v>
      </c>
      <c r="I28" s="402"/>
      <c r="J28" s="402"/>
      <c r="K28" s="402"/>
      <c r="L28" s="471"/>
    </row>
    <row r="29" spans="1:13" s="265" customFormat="1">
      <c r="A29" s="242"/>
      <c r="B29" s="191"/>
      <c r="C29" s="191"/>
      <c r="D29" s="468"/>
      <c r="E29" s="469"/>
      <c r="F29" s="450"/>
      <c r="G29" s="470"/>
      <c r="H29" s="470"/>
      <c r="I29" s="402"/>
      <c r="J29" s="402"/>
      <c r="K29" s="402"/>
      <c r="L29" s="474"/>
      <c r="M29" s="438"/>
    </row>
    <row r="30" spans="1:13" s="265" customFormat="1">
      <c r="A30" s="242" t="s">
        <v>104</v>
      </c>
      <c r="B30" s="240">
        <f>COUNT($A$18:B29)+1</f>
        <v>5</v>
      </c>
      <c r="C30" s="191"/>
      <c r="D30" s="475" t="s">
        <v>607</v>
      </c>
      <c r="E30" s="469" t="s">
        <v>13</v>
      </c>
      <c r="F30" s="452">
        <v>55</v>
      </c>
      <c r="G30" s="538"/>
      <c r="H30" s="453">
        <f>ROUND(F30*G30,2)</f>
        <v>0</v>
      </c>
      <c r="I30" s="402"/>
      <c r="J30" s="402"/>
      <c r="K30" s="402"/>
      <c r="L30" s="474"/>
      <c r="M30" s="438"/>
    </row>
    <row r="31" spans="1:13" s="265" customFormat="1">
      <c r="A31" s="242"/>
      <c r="B31" s="191"/>
      <c r="C31" s="191"/>
      <c r="D31" s="475"/>
      <c r="E31" s="234"/>
      <c r="F31" s="452"/>
      <c r="G31" s="470"/>
      <c r="H31" s="470"/>
      <c r="I31" s="402"/>
      <c r="J31" s="402"/>
      <c r="K31" s="402"/>
      <c r="L31" s="474"/>
      <c r="M31" s="438"/>
    </row>
    <row r="32" spans="1:13" s="476" customFormat="1">
      <c r="A32" s="242" t="s">
        <v>104</v>
      </c>
      <c r="B32" s="240">
        <f>COUNT($A$18:B31)+1</f>
        <v>6</v>
      </c>
      <c r="C32" s="191"/>
      <c r="D32" s="475" t="s">
        <v>608</v>
      </c>
      <c r="E32" s="469" t="s">
        <v>13</v>
      </c>
      <c r="F32" s="452">
        <v>40</v>
      </c>
      <c r="G32" s="538"/>
      <c r="H32" s="453">
        <f>ROUND(F32*G32,2)</f>
        <v>0</v>
      </c>
      <c r="I32" s="402"/>
      <c r="J32" s="402"/>
      <c r="K32" s="402"/>
    </row>
    <row r="33" spans="1:11" s="478" customFormat="1">
      <c r="A33" s="242"/>
      <c r="B33" s="191"/>
      <c r="C33" s="191"/>
      <c r="D33" s="139"/>
      <c r="E33" s="469"/>
      <c r="F33" s="450"/>
      <c r="G33" s="470"/>
      <c r="H33" s="470"/>
      <c r="I33" s="477"/>
      <c r="J33" s="477"/>
      <c r="K33" s="477"/>
    </row>
    <row r="34" spans="1:11" s="480" customFormat="1" ht="13.8" thickBot="1">
      <c r="A34" s="248"/>
      <c r="B34" s="249"/>
      <c r="C34" s="249"/>
      <c r="D34" s="455" t="str">
        <f>CONCATENATE(B16," ",D16," - SKUPAJ:")</f>
        <v>II. SADITVENA DELA - SKUPAJ:</v>
      </c>
      <c r="E34" s="455"/>
      <c r="F34" s="456"/>
      <c r="G34" s="457"/>
      <c r="H34" s="458">
        <f>SUM(H20:H32)</f>
        <v>0</v>
      </c>
      <c r="I34" s="479"/>
      <c r="J34" s="479"/>
      <c r="K34" s="479"/>
    </row>
    <row r="35" spans="1:11" s="480" customFormat="1">
      <c r="A35" s="250"/>
      <c r="B35" s="251"/>
      <c r="C35" s="251"/>
      <c r="D35" s="459"/>
      <c r="E35" s="459"/>
      <c r="F35" s="460"/>
      <c r="G35" s="461"/>
      <c r="H35" s="461"/>
      <c r="I35" s="479"/>
      <c r="J35" s="479"/>
      <c r="K35" s="479"/>
    </row>
    <row r="36" spans="1:11" s="265" customFormat="1">
      <c r="A36" s="481"/>
      <c r="B36" s="482"/>
      <c r="C36" s="482"/>
      <c r="D36" s="483"/>
      <c r="E36" s="484"/>
      <c r="F36" s="485"/>
      <c r="G36" s="482"/>
      <c r="H36" s="486"/>
      <c r="I36" s="487"/>
      <c r="J36" s="487"/>
      <c r="K36" s="487"/>
    </row>
    <row r="37" spans="1:11" s="265" customFormat="1" ht="18" thickBot="1">
      <c r="A37" s="488" t="s">
        <v>106</v>
      </c>
      <c r="B37" s="489"/>
      <c r="C37" s="489"/>
      <c r="D37" s="490"/>
      <c r="E37" s="491"/>
      <c r="F37" s="492"/>
      <c r="G37" s="493"/>
      <c r="H37" s="493"/>
      <c r="I37" s="487"/>
      <c r="J37" s="487"/>
      <c r="K37" s="487"/>
    </row>
    <row r="38" spans="1:11" s="265" customFormat="1">
      <c r="A38" s="494"/>
      <c r="B38" s="495"/>
      <c r="C38" s="495"/>
      <c r="D38" s="496"/>
      <c r="E38" s="497"/>
      <c r="F38" s="498"/>
      <c r="G38" s="495"/>
      <c r="H38" s="495"/>
      <c r="I38" s="487"/>
      <c r="J38" s="487"/>
      <c r="K38" s="487"/>
    </row>
    <row r="39" spans="1:11" s="265" customFormat="1" ht="11.4">
      <c r="A39" s="429" t="s">
        <v>1</v>
      </c>
      <c r="B39" s="499"/>
      <c r="C39" s="499"/>
      <c r="D39" s="500"/>
      <c r="E39" s="501"/>
      <c r="F39" s="451"/>
      <c r="G39" s="499"/>
      <c r="H39" s="499"/>
      <c r="I39" s="487"/>
      <c r="J39" s="487"/>
      <c r="K39" s="487"/>
    </row>
    <row r="40" spans="1:11" s="265" customFormat="1">
      <c r="A40" s="502"/>
      <c r="B40" s="503"/>
      <c r="C40" s="503"/>
      <c r="D40" s="504"/>
      <c r="E40" s="505"/>
      <c r="F40" s="506"/>
      <c r="G40" s="507"/>
      <c r="H40" s="437" t="s">
        <v>41</v>
      </c>
      <c r="I40" s="487"/>
      <c r="J40" s="487"/>
      <c r="K40" s="487"/>
    </row>
    <row r="41" spans="1:11" s="265" customFormat="1">
      <c r="A41" s="508"/>
      <c r="B41" s="509"/>
      <c r="C41" s="509"/>
      <c r="D41" s="510"/>
      <c r="E41" s="476"/>
      <c r="F41" s="511"/>
      <c r="G41" s="512"/>
      <c r="H41" s="512"/>
      <c r="I41" s="487"/>
      <c r="J41" s="487"/>
      <c r="K41" s="487"/>
    </row>
    <row r="42" spans="1:11" s="265" customFormat="1">
      <c r="A42" s="513"/>
      <c r="B42" s="514" t="str">
        <f>B10</f>
        <v>I.</v>
      </c>
      <c r="C42" s="514"/>
      <c r="D42" s="515" t="str">
        <f>+D10</f>
        <v>PREDDELA</v>
      </c>
      <c r="E42" s="516"/>
      <c r="F42" s="517"/>
      <c r="G42" s="516"/>
      <c r="H42" s="518">
        <f>+H14</f>
        <v>0</v>
      </c>
      <c r="I42" s="487"/>
      <c r="J42" s="487"/>
      <c r="K42" s="487"/>
    </row>
    <row r="43" spans="1:11" s="265" customFormat="1">
      <c r="A43" s="481"/>
      <c r="B43" s="482"/>
      <c r="C43" s="482"/>
      <c r="D43" s="483"/>
      <c r="E43" s="484"/>
      <c r="F43" s="485"/>
      <c r="G43" s="482"/>
      <c r="H43" s="486"/>
      <c r="I43" s="487"/>
      <c r="J43" s="487"/>
      <c r="K43" s="487"/>
    </row>
    <row r="44" spans="1:11" s="265" customFormat="1">
      <c r="A44" s="513"/>
      <c r="B44" s="514" t="str">
        <f>B16</f>
        <v>II.</v>
      </c>
      <c r="C44" s="514"/>
      <c r="D44" s="515" t="str">
        <f>+D16</f>
        <v>SADITVENA DELA</v>
      </c>
      <c r="E44" s="516"/>
      <c r="F44" s="517"/>
      <c r="G44" s="516"/>
      <c r="H44" s="518">
        <f>+H34</f>
        <v>0</v>
      </c>
      <c r="I44" s="487"/>
      <c r="J44" s="487"/>
      <c r="K44" s="487"/>
    </row>
    <row r="45" spans="1:11" s="265" customFormat="1" ht="13.8" thickBot="1">
      <c r="A45" s="519"/>
      <c r="B45" s="520"/>
      <c r="C45" s="520"/>
      <c r="D45" s="520"/>
      <c r="E45" s="521"/>
      <c r="F45" s="522"/>
      <c r="G45" s="521"/>
      <c r="H45" s="523"/>
      <c r="I45" s="487"/>
      <c r="J45" s="487"/>
      <c r="K45" s="487"/>
    </row>
    <row r="46" spans="1:11" s="265" customFormat="1" ht="13.8" thickTop="1">
      <c r="A46" s="524"/>
      <c r="B46" s="525"/>
      <c r="C46" s="525"/>
      <c r="D46" s="526"/>
      <c r="E46" s="527"/>
      <c r="F46" s="528"/>
      <c r="G46" s="529"/>
      <c r="H46" s="530"/>
      <c r="I46" s="487"/>
      <c r="J46" s="487"/>
      <c r="K46" s="487"/>
    </row>
    <row r="47" spans="1:11" s="265" customFormat="1">
      <c r="A47" s="531"/>
      <c r="B47" s="532"/>
      <c r="C47" s="532"/>
      <c r="D47" s="533" t="str">
        <f>CONCATENATE(A4," ",D4," - SKUPAJ:")</f>
        <v xml:space="preserve"> PODODSEK 1.4 - SKUPAJ:</v>
      </c>
      <c r="E47" s="534"/>
      <c r="F47" s="535"/>
      <c r="G47" s="484"/>
      <c r="H47" s="518">
        <f>SUM(H42:H44)</f>
        <v>0</v>
      </c>
      <c r="I47" s="487"/>
      <c r="J47" s="487"/>
      <c r="K47" s="487"/>
    </row>
    <row r="48" spans="1:11" s="265" customFormat="1" ht="12">
      <c r="B48" s="268"/>
      <c r="C48" s="268"/>
      <c r="D48" s="266"/>
      <c r="E48" s="383"/>
      <c r="F48" s="536"/>
      <c r="G48" s="268"/>
      <c r="H48" s="268"/>
      <c r="I48" s="487"/>
      <c r="J48" s="487"/>
      <c r="K48" s="487"/>
    </row>
    <row r="49" spans="2:11" s="265" customFormat="1" ht="12">
      <c r="B49" s="268"/>
      <c r="C49" s="268"/>
      <c r="D49" s="266"/>
      <c r="E49" s="383"/>
      <c r="F49" s="536"/>
      <c r="G49" s="268"/>
      <c r="H49" s="268"/>
      <c r="I49" s="487"/>
      <c r="J49" s="487"/>
      <c r="K49" s="487"/>
    </row>
    <row r="50" spans="2:11" s="265" customFormat="1" ht="12">
      <c r="B50" s="268"/>
      <c r="C50" s="268"/>
      <c r="D50" s="266"/>
      <c r="E50" s="383"/>
      <c r="F50" s="536"/>
      <c r="G50" s="268"/>
      <c r="H50" s="268"/>
      <c r="I50" s="487"/>
      <c r="J50" s="487"/>
      <c r="K50" s="487"/>
    </row>
    <row r="51" spans="2:11" s="265" customFormat="1" ht="12">
      <c r="B51" s="268"/>
      <c r="C51" s="268"/>
      <c r="D51" s="266"/>
      <c r="E51" s="383"/>
      <c r="F51" s="536"/>
      <c r="G51" s="268"/>
      <c r="H51" s="268"/>
      <c r="I51" s="487"/>
      <c r="J51" s="487"/>
      <c r="K51" s="487"/>
    </row>
    <row r="52" spans="2:11" s="265" customFormat="1" ht="12">
      <c r="B52" s="268"/>
      <c r="C52" s="268"/>
      <c r="D52" s="266"/>
      <c r="E52" s="383"/>
      <c r="F52" s="536"/>
      <c r="G52" s="268"/>
      <c r="H52" s="268"/>
      <c r="I52" s="487"/>
      <c r="J52" s="487"/>
      <c r="K52" s="487"/>
    </row>
    <row r="53" spans="2:11" s="265" customFormat="1" ht="12">
      <c r="B53" s="268"/>
      <c r="C53" s="268"/>
      <c r="D53" s="266"/>
      <c r="E53" s="383"/>
      <c r="F53" s="536"/>
      <c r="G53" s="268"/>
      <c r="H53" s="268"/>
      <c r="I53" s="487"/>
      <c r="J53" s="487"/>
      <c r="K53" s="487"/>
    </row>
    <row r="54" spans="2:11" s="265" customFormat="1" ht="12">
      <c r="B54" s="268"/>
      <c r="C54" s="268"/>
      <c r="D54" s="266"/>
      <c r="E54" s="383"/>
      <c r="F54" s="536"/>
      <c r="G54" s="268"/>
      <c r="H54" s="268"/>
      <c r="I54" s="487"/>
      <c r="J54" s="487"/>
      <c r="K54" s="487"/>
    </row>
    <row r="55" spans="2:11" s="265" customFormat="1" ht="12">
      <c r="B55" s="268"/>
      <c r="C55" s="268"/>
      <c r="D55" s="266"/>
      <c r="E55" s="383"/>
      <c r="F55" s="536"/>
      <c r="G55" s="268"/>
      <c r="H55" s="268"/>
      <c r="I55" s="487"/>
      <c r="J55" s="487"/>
      <c r="K55" s="487"/>
    </row>
    <row r="56" spans="2:11" s="265" customFormat="1" ht="12">
      <c r="B56" s="268"/>
      <c r="C56" s="268"/>
      <c r="D56" s="266"/>
      <c r="E56" s="383"/>
      <c r="F56" s="536"/>
      <c r="G56" s="268"/>
      <c r="H56" s="268"/>
      <c r="I56" s="487"/>
      <c r="J56" s="487"/>
      <c r="K56" s="487"/>
    </row>
    <row r="57" spans="2:11" s="265" customFormat="1" ht="12">
      <c r="B57" s="268"/>
      <c r="C57" s="268"/>
      <c r="D57" s="266"/>
      <c r="E57" s="383"/>
      <c r="F57" s="536"/>
      <c r="G57" s="268"/>
      <c r="H57" s="268"/>
      <c r="I57" s="487"/>
      <c r="J57" s="487"/>
      <c r="K57" s="487"/>
    </row>
    <row r="58" spans="2:11" s="265" customFormat="1" ht="12">
      <c r="B58" s="268"/>
      <c r="C58" s="268"/>
      <c r="D58" s="266"/>
      <c r="E58" s="383"/>
      <c r="F58" s="536"/>
      <c r="G58" s="268"/>
      <c r="H58" s="268"/>
      <c r="I58" s="487"/>
      <c r="J58" s="487"/>
      <c r="K58" s="487"/>
    </row>
    <row r="59" spans="2:11" s="265" customFormat="1" ht="12">
      <c r="B59" s="268"/>
      <c r="C59" s="268"/>
      <c r="D59" s="266"/>
      <c r="E59" s="383"/>
      <c r="F59" s="536"/>
      <c r="G59" s="268"/>
      <c r="H59" s="268"/>
      <c r="I59" s="487"/>
      <c r="J59" s="487"/>
      <c r="K59" s="487"/>
    </row>
    <row r="60" spans="2:11" s="265" customFormat="1" ht="12">
      <c r="B60" s="268"/>
      <c r="C60" s="268"/>
      <c r="D60" s="266"/>
      <c r="E60" s="383"/>
      <c r="F60" s="536"/>
      <c r="G60" s="268"/>
      <c r="H60" s="268"/>
      <c r="I60" s="487"/>
      <c r="J60" s="487"/>
      <c r="K60" s="487"/>
    </row>
    <row r="61" spans="2:11" s="265" customFormat="1" ht="12">
      <c r="B61" s="268"/>
      <c r="C61" s="268"/>
      <c r="D61" s="266"/>
      <c r="E61" s="383"/>
      <c r="F61" s="536"/>
      <c r="G61" s="268"/>
      <c r="H61" s="268"/>
      <c r="I61" s="487"/>
      <c r="J61" s="487"/>
      <c r="K61" s="487"/>
    </row>
    <row r="62" spans="2:11" s="265" customFormat="1" ht="12">
      <c r="B62" s="268"/>
      <c r="C62" s="268"/>
      <c r="D62" s="266"/>
      <c r="E62" s="383"/>
      <c r="F62" s="536"/>
      <c r="G62" s="268"/>
      <c r="H62" s="268"/>
      <c r="I62" s="487"/>
      <c r="J62" s="487"/>
      <c r="K62" s="487"/>
    </row>
    <row r="63" spans="2:11" s="265" customFormat="1" ht="12">
      <c r="B63" s="268"/>
      <c r="C63" s="268"/>
      <c r="D63" s="266"/>
      <c r="E63" s="383"/>
      <c r="F63" s="536"/>
      <c r="G63" s="268"/>
      <c r="H63" s="268"/>
      <c r="I63" s="487"/>
      <c r="J63" s="487"/>
      <c r="K63" s="487"/>
    </row>
    <row r="64" spans="2:11" s="265" customFormat="1" ht="12">
      <c r="B64" s="268"/>
      <c r="C64" s="268"/>
      <c r="D64" s="266"/>
      <c r="E64" s="383"/>
      <c r="F64" s="536"/>
      <c r="G64" s="268"/>
      <c r="H64" s="268"/>
      <c r="I64" s="487"/>
      <c r="J64" s="487"/>
      <c r="K64" s="487"/>
    </row>
    <row r="65" spans="2:11" s="265" customFormat="1" ht="12">
      <c r="B65" s="268"/>
      <c r="C65" s="268"/>
      <c r="D65" s="266"/>
      <c r="E65" s="383"/>
      <c r="F65" s="536"/>
      <c r="G65" s="268"/>
      <c r="H65" s="268"/>
      <c r="I65" s="487"/>
      <c r="J65" s="487"/>
      <c r="K65" s="487"/>
    </row>
    <row r="66" spans="2:11" s="265" customFormat="1" ht="12">
      <c r="B66" s="268"/>
      <c r="C66" s="268"/>
      <c r="D66" s="266"/>
      <c r="E66" s="383"/>
      <c r="F66" s="536"/>
      <c r="G66" s="268"/>
      <c r="H66" s="268"/>
      <c r="I66" s="487"/>
      <c r="J66" s="487"/>
      <c r="K66" s="487"/>
    </row>
    <row r="67" spans="2:11" s="265" customFormat="1" ht="12">
      <c r="B67" s="268"/>
      <c r="C67" s="268"/>
      <c r="D67" s="266"/>
      <c r="E67" s="383"/>
      <c r="F67" s="536"/>
      <c r="G67" s="268"/>
      <c r="H67" s="268"/>
      <c r="I67" s="487"/>
      <c r="J67" s="487"/>
      <c r="K67" s="487"/>
    </row>
    <row r="68" spans="2:11" s="265" customFormat="1" ht="12">
      <c r="B68" s="268"/>
      <c r="C68" s="268"/>
      <c r="D68" s="266"/>
      <c r="E68" s="383"/>
      <c r="F68" s="536"/>
      <c r="G68" s="268"/>
      <c r="H68" s="268"/>
      <c r="I68" s="487"/>
      <c r="J68" s="487"/>
      <c r="K68" s="487"/>
    </row>
    <row r="69" spans="2:11" s="265" customFormat="1" ht="12">
      <c r="B69" s="268"/>
      <c r="C69" s="268"/>
      <c r="D69" s="266"/>
      <c r="E69" s="383"/>
      <c r="F69" s="536"/>
      <c r="G69" s="268"/>
      <c r="H69" s="268"/>
      <c r="I69" s="487"/>
      <c r="J69" s="487"/>
      <c r="K69" s="487"/>
    </row>
    <row r="70" spans="2:11" s="265" customFormat="1" ht="12">
      <c r="B70" s="268"/>
      <c r="C70" s="268"/>
      <c r="D70" s="266"/>
      <c r="E70" s="383"/>
      <c r="F70" s="536"/>
      <c r="G70" s="268"/>
      <c r="H70" s="268"/>
      <c r="I70" s="487"/>
      <c r="J70" s="487"/>
      <c r="K70" s="487"/>
    </row>
    <row r="71" spans="2:11" s="265" customFormat="1" ht="12">
      <c r="B71" s="268"/>
      <c r="C71" s="268"/>
      <c r="D71" s="266"/>
      <c r="E71" s="383"/>
      <c r="F71" s="536"/>
      <c r="G71" s="268"/>
      <c r="H71" s="268"/>
      <c r="I71" s="487"/>
      <c r="J71" s="487"/>
      <c r="K71" s="487"/>
    </row>
    <row r="72" spans="2:11" s="265" customFormat="1" ht="12">
      <c r="B72" s="268"/>
      <c r="C72" s="268"/>
      <c r="D72" s="266"/>
      <c r="E72" s="383"/>
      <c r="F72" s="536"/>
      <c r="G72" s="268"/>
      <c r="H72" s="268"/>
      <c r="I72" s="487"/>
      <c r="J72" s="487"/>
      <c r="K72" s="487"/>
    </row>
    <row r="73" spans="2:11" s="265" customFormat="1" ht="12">
      <c r="B73" s="268"/>
      <c r="C73" s="268"/>
      <c r="D73" s="266"/>
      <c r="E73" s="383"/>
      <c r="F73" s="536"/>
      <c r="G73" s="268"/>
      <c r="H73" s="268"/>
      <c r="I73" s="487"/>
      <c r="J73" s="487"/>
      <c r="K73" s="487"/>
    </row>
    <row r="74" spans="2:11" s="265" customFormat="1" ht="12">
      <c r="B74" s="268"/>
      <c r="C74" s="268"/>
      <c r="D74" s="266"/>
      <c r="E74" s="383"/>
      <c r="F74" s="536"/>
      <c r="G74" s="268"/>
      <c r="H74" s="268"/>
      <c r="I74" s="487"/>
      <c r="J74" s="487"/>
      <c r="K74" s="487"/>
    </row>
    <row r="75" spans="2:11" s="265" customFormat="1" ht="12">
      <c r="B75" s="268"/>
      <c r="C75" s="268"/>
      <c r="D75" s="266"/>
      <c r="E75" s="383"/>
      <c r="F75" s="536"/>
      <c r="G75" s="268"/>
      <c r="H75" s="268"/>
      <c r="I75" s="487"/>
      <c r="J75" s="487"/>
      <c r="K75" s="487"/>
    </row>
    <row r="76" spans="2:11" s="265" customFormat="1" ht="12">
      <c r="B76" s="268"/>
      <c r="C76" s="268"/>
      <c r="D76" s="266"/>
      <c r="E76" s="383"/>
      <c r="F76" s="536"/>
      <c r="G76" s="268"/>
      <c r="H76" s="268"/>
      <c r="I76" s="487"/>
      <c r="J76" s="487"/>
      <c r="K76" s="487"/>
    </row>
    <row r="77" spans="2:11" s="265" customFormat="1" ht="12">
      <c r="B77" s="268"/>
      <c r="C77" s="268"/>
      <c r="D77" s="266"/>
      <c r="E77" s="383"/>
      <c r="F77" s="536"/>
      <c r="G77" s="268"/>
      <c r="H77" s="268"/>
      <c r="I77" s="487"/>
      <c r="J77" s="487"/>
      <c r="K77" s="487"/>
    </row>
    <row r="78" spans="2:11" s="265" customFormat="1" ht="12">
      <c r="B78" s="268"/>
      <c r="C78" s="268"/>
      <c r="D78" s="266"/>
      <c r="E78" s="383"/>
      <c r="F78" s="536"/>
      <c r="G78" s="268"/>
      <c r="H78" s="268"/>
      <c r="I78" s="487"/>
      <c r="J78" s="487"/>
      <c r="K78" s="487"/>
    </row>
    <row r="79" spans="2:11" s="265" customFormat="1" ht="12">
      <c r="B79" s="268"/>
      <c r="C79" s="268"/>
      <c r="D79" s="266"/>
      <c r="E79" s="383"/>
      <c r="F79" s="536"/>
      <c r="G79" s="268"/>
      <c r="H79" s="268"/>
      <c r="I79" s="487"/>
      <c r="J79" s="487"/>
      <c r="K79" s="487"/>
    </row>
    <row r="80" spans="2:11" s="265" customFormat="1" ht="12">
      <c r="B80" s="268"/>
      <c r="C80" s="268"/>
      <c r="D80" s="266"/>
      <c r="E80" s="383"/>
      <c r="F80" s="536"/>
      <c r="G80" s="268"/>
      <c r="H80" s="268"/>
      <c r="I80" s="487"/>
      <c r="J80" s="487"/>
      <c r="K80" s="487"/>
    </row>
    <row r="81" spans="1:11" s="265" customFormat="1" ht="12">
      <c r="B81" s="268"/>
      <c r="C81" s="268"/>
      <c r="D81" s="266"/>
      <c r="E81" s="383"/>
      <c r="F81" s="536"/>
      <c r="G81" s="268"/>
      <c r="H81" s="268"/>
      <c r="I81" s="487"/>
      <c r="J81" s="487"/>
      <c r="K81" s="487"/>
    </row>
    <row r="82" spans="1:11" s="265" customFormat="1" ht="12">
      <c r="B82" s="268"/>
      <c r="C82" s="268"/>
      <c r="D82" s="266"/>
      <c r="E82" s="383"/>
      <c r="F82" s="536"/>
      <c r="G82" s="268"/>
      <c r="H82" s="268"/>
      <c r="I82" s="487"/>
      <c r="J82" s="487"/>
      <c r="K82" s="487"/>
    </row>
    <row r="83" spans="1:11" s="265" customFormat="1" ht="12">
      <c r="B83" s="268"/>
      <c r="C83" s="268"/>
      <c r="D83" s="266"/>
      <c r="E83" s="383"/>
      <c r="F83" s="536"/>
      <c r="G83" s="268"/>
      <c r="H83" s="268"/>
      <c r="I83" s="487"/>
      <c r="J83" s="487"/>
      <c r="K83" s="487"/>
    </row>
    <row r="84" spans="1:11" s="265" customFormat="1" ht="12">
      <c r="B84" s="268"/>
      <c r="C84" s="268"/>
      <c r="D84" s="266"/>
      <c r="E84" s="383"/>
      <c r="F84" s="536"/>
      <c r="G84" s="268"/>
      <c r="H84" s="268"/>
      <c r="I84" s="487"/>
      <c r="J84" s="487"/>
      <c r="K84" s="487"/>
    </row>
    <row r="85" spans="1:11" s="265" customFormat="1" ht="12">
      <c r="B85" s="268"/>
      <c r="C85" s="268"/>
      <c r="D85" s="266"/>
      <c r="E85" s="383"/>
      <c r="F85" s="536"/>
      <c r="G85" s="268"/>
      <c r="H85" s="268"/>
      <c r="I85" s="487"/>
      <c r="J85" s="487"/>
      <c r="K85" s="487"/>
    </row>
    <row r="86" spans="1:11" s="265" customFormat="1" ht="12">
      <c r="B86" s="268"/>
      <c r="C86" s="268"/>
      <c r="D86" s="266"/>
      <c r="E86" s="383"/>
      <c r="F86" s="536"/>
      <c r="G86" s="268"/>
      <c r="H86" s="268"/>
      <c r="I86" s="487"/>
      <c r="J86" s="487"/>
      <c r="K86" s="487"/>
    </row>
    <row r="87" spans="1:11" s="265" customFormat="1" ht="12">
      <c r="B87" s="268"/>
      <c r="C87" s="268"/>
      <c r="D87" s="266"/>
      <c r="E87" s="383"/>
      <c r="F87" s="536"/>
      <c r="G87" s="268"/>
      <c r="H87" s="268"/>
      <c r="I87" s="487"/>
      <c r="J87" s="487"/>
      <c r="K87" s="487"/>
    </row>
    <row r="88" spans="1:11">
      <c r="A88" s="265"/>
      <c r="B88" s="268"/>
      <c r="C88" s="268"/>
      <c r="D88" s="266"/>
      <c r="E88" s="383"/>
      <c r="F88" s="536"/>
      <c r="G88" s="268"/>
      <c r="H88" s="268"/>
      <c r="I88" s="487"/>
      <c r="J88" s="487"/>
      <c r="K88" s="487"/>
    </row>
  </sheetData>
  <sheetProtection algorithmName="SHA-512" hashValue="WjSckrbTWZFyv7vAumW5oHuVIZ6TyHuEsGXhT09HqpaYoBiOv7LUFDGL6hKJTWnIZF8e3xpNtMykksx+uokbzA==" saltValue="oRCmOYtCtKGfdA5GYC+Yug==" spinCount="100000" sheet="1" objects="1" scenarios="1"/>
  <pageMargins left="0.98425196850393704" right="0.39370078740157483" top="0.98425196850393704" bottom="0.74803149606299213" header="0" footer="0.39370078740157483"/>
  <pageSetup paperSize="9" scale="98"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144"/>
  <sheetViews>
    <sheetView view="pageBreakPreview" zoomScaleNormal="100" zoomScaleSheetLayoutView="100" workbookViewId="0">
      <selection activeCell="G16" sqref="G16"/>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11.10937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865</v>
      </c>
      <c r="F3" s="412"/>
      <c r="G3" s="260"/>
      <c r="H3" s="260"/>
      <c r="I3" s="413"/>
      <c r="J3" s="413"/>
      <c r="K3" s="413"/>
      <c r="M3" s="260"/>
    </row>
    <row r="4" spans="1:13" s="387" customFormat="1" ht="17.399999999999999">
      <c r="A4" s="261"/>
      <c r="B4" s="262"/>
      <c r="C4" s="262"/>
      <c r="D4" s="243" t="s">
        <v>866</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ht="22.8">
      <c r="D7" s="426" t="s">
        <v>153</v>
      </c>
      <c r="E7" s="427"/>
      <c r="F7" s="428"/>
      <c r="G7" s="268"/>
      <c r="H7" s="268"/>
      <c r="L7" s="642"/>
      <c r="M7" s="424"/>
    </row>
    <row r="8" spans="1:13" ht="24">
      <c r="B8" s="268"/>
      <c r="C8" s="268"/>
      <c r="D8" s="431" t="s">
        <v>154</v>
      </c>
      <c r="E8" s="427"/>
      <c r="F8" s="428"/>
      <c r="G8" s="268"/>
      <c r="H8" s="268"/>
      <c r="L8" s="430"/>
      <c r="M8" s="432"/>
    </row>
    <row r="9" spans="1:13" ht="12.75" customHeight="1">
      <c r="B9" s="268"/>
      <c r="C9" s="268"/>
      <c r="D9" s="268"/>
      <c r="E9" s="427"/>
      <c r="F9" s="428"/>
      <c r="G9" s="268"/>
      <c r="H9" s="268"/>
      <c r="L9" s="430"/>
      <c r="M9" s="432"/>
    </row>
    <row r="10" spans="1:13" s="439" customFormat="1">
      <c r="A10" s="433" t="s">
        <v>4</v>
      </c>
      <c r="B10" s="434"/>
      <c r="C10" s="434"/>
      <c r="D10" s="435" t="s">
        <v>5</v>
      </c>
      <c r="E10" s="433" t="s">
        <v>6</v>
      </c>
      <c r="F10" s="436" t="s">
        <v>7</v>
      </c>
      <c r="G10" s="437" t="s">
        <v>8</v>
      </c>
      <c r="H10" s="437" t="s">
        <v>9</v>
      </c>
      <c r="I10" s="438"/>
      <c r="J10" s="438"/>
      <c r="K10" s="438"/>
      <c r="L10" s="438"/>
      <c r="M10" s="425"/>
    </row>
    <row r="11" spans="1:13">
      <c r="D11" s="440"/>
      <c r="H11" s="441"/>
      <c r="I11" s="438"/>
      <c r="J11" s="438"/>
      <c r="K11" s="438"/>
      <c r="L11" s="438"/>
    </row>
    <row r="12" spans="1:13" s="402" customFormat="1" ht="16.2" thickBot="1">
      <c r="A12" s="252"/>
      <c r="B12" s="442" t="s">
        <v>103</v>
      </c>
      <c r="C12" s="442"/>
      <c r="D12" s="443" t="s">
        <v>107</v>
      </c>
      <c r="E12" s="444"/>
      <c r="F12" s="445"/>
      <c r="G12" s="446"/>
      <c r="H12" s="447"/>
      <c r="I12" s="438"/>
      <c r="J12" s="438"/>
      <c r="K12" s="438"/>
      <c r="L12" s="438"/>
    </row>
    <row r="13" spans="1:13" s="402" customFormat="1">
      <c r="A13" s="254"/>
      <c r="B13" s="540"/>
      <c r="C13" s="540"/>
      <c r="D13" s="541"/>
      <c r="E13" s="542"/>
      <c r="F13" s="543"/>
      <c r="G13" s="267"/>
      <c r="H13" s="465"/>
      <c r="I13" s="438"/>
      <c r="J13" s="438"/>
      <c r="K13" s="438"/>
      <c r="L13" s="438"/>
    </row>
    <row r="14" spans="1:13" s="265" customFormat="1" ht="12">
      <c r="A14" s="244"/>
      <c r="B14" s="245"/>
      <c r="C14" s="466" t="s">
        <v>168</v>
      </c>
      <c r="D14" s="448" t="s">
        <v>169</v>
      </c>
      <c r="E14" s="449"/>
      <c r="F14" s="450"/>
      <c r="G14" s="451"/>
      <c r="H14" s="450"/>
      <c r="I14" s="438"/>
      <c r="J14" s="438"/>
      <c r="K14" s="438"/>
      <c r="L14" s="438"/>
      <c r="M14" s="438"/>
    </row>
    <row r="15" spans="1:13" s="265" customFormat="1" ht="12">
      <c r="A15" s="244"/>
      <c r="B15" s="245"/>
      <c r="C15" s="245"/>
      <c r="D15" s="448"/>
      <c r="E15" s="449"/>
      <c r="F15" s="450"/>
      <c r="G15" s="451"/>
      <c r="H15" s="450"/>
      <c r="I15" s="438"/>
      <c r="J15" s="438"/>
      <c r="K15" s="438"/>
      <c r="L15" s="438"/>
      <c r="M15" s="438"/>
    </row>
    <row r="16" spans="1:13" s="265" customFormat="1" ht="12">
      <c r="A16" s="242" t="s">
        <v>103</v>
      </c>
      <c r="B16" s="240">
        <f>1</f>
        <v>1</v>
      </c>
      <c r="C16" s="269" t="s">
        <v>170</v>
      </c>
      <c r="D16" s="139" t="s">
        <v>171</v>
      </c>
      <c r="E16" s="234" t="s">
        <v>13</v>
      </c>
      <c r="F16" s="452">
        <v>4</v>
      </c>
      <c r="G16" s="538"/>
      <c r="H16" s="453">
        <f>ROUND(F16*G16,2)</f>
        <v>0</v>
      </c>
      <c r="I16" s="438"/>
      <c r="J16" s="438"/>
      <c r="K16" s="438"/>
      <c r="L16" s="438"/>
      <c r="M16" s="438"/>
    </row>
    <row r="17" spans="1:13" s="265" customFormat="1" ht="12">
      <c r="A17" s="242"/>
      <c r="B17" s="240"/>
      <c r="C17" s="269"/>
      <c r="D17" s="139"/>
      <c r="E17" s="234"/>
      <c r="F17" s="452"/>
      <c r="G17" s="470"/>
      <c r="H17" s="470"/>
      <c r="I17" s="438"/>
      <c r="J17" s="438"/>
      <c r="K17" s="438"/>
      <c r="L17" s="438"/>
      <c r="M17" s="438"/>
    </row>
    <row r="18" spans="1:13" s="265" customFormat="1" ht="12">
      <c r="A18" s="242"/>
      <c r="B18" s="240"/>
      <c r="C18" s="466" t="s">
        <v>172</v>
      </c>
      <c r="D18" s="448" t="s">
        <v>173</v>
      </c>
      <c r="E18" s="234"/>
      <c r="F18" s="452"/>
      <c r="G18" s="470"/>
      <c r="H18" s="470"/>
      <c r="I18" s="438"/>
      <c r="J18" s="438"/>
      <c r="K18" s="438"/>
      <c r="L18" s="438"/>
      <c r="M18" s="438"/>
    </row>
    <row r="19" spans="1:13" s="265" customFormat="1" ht="12">
      <c r="A19" s="242"/>
      <c r="B19" s="240"/>
      <c r="C19" s="269"/>
      <c r="D19" s="139"/>
      <c r="E19" s="234"/>
      <c r="F19" s="452"/>
      <c r="G19" s="470"/>
      <c r="H19" s="470"/>
      <c r="I19" s="438"/>
      <c r="J19" s="438"/>
      <c r="K19" s="438"/>
      <c r="L19" s="438"/>
      <c r="M19" s="438"/>
    </row>
    <row r="20" spans="1:13" s="265" customFormat="1" ht="26.4">
      <c r="A20" s="242" t="s">
        <v>103</v>
      </c>
      <c r="B20" s="191">
        <f>COUNT($A$16:B19)+1</f>
        <v>2</v>
      </c>
      <c r="C20" s="266" t="s">
        <v>174</v>
      </c>
      <c r="D20" s="544" t="s">
        <v>175</v>
      </c>
      <c r="E20" s="234" t="s">
        <v>13</v>
      </c>
      <c r="F20" s="452">
        <v>2</v>
      </c>
      <c r="G20" s="538"/>
      <c r="H20" s="453">
        <f>ROUND(F20*G20,2)</f>
        <v>0</v>
      </c>
      <c r="I20" s="438"/>
      <c r="J20" s="438"/>
      <c r="K20" s="438"/>
      <c r="L20" s="438"/>
      <c r="M20" s="438"/>
    </row>
    <row r="21" spans="1:13" s="265" customFormat="1" ht="12">
      <c r="A21" s="246"/>
      <c r="B21" s="247"/>
      <c r="C21" s="247"/>
      <c r="D21" s="454"/>
      <c r="E21" s="234"/>
      <c r="F21" s="452"/>
      <c r="G21" s="453"/>
      <c r="H21" s="453"/>
      <c r="I21" s="438"/>
      <c r="J21" s="438"/>
      <c r="K21" s="438"/>
      <c r="L21" s="438"/>
      <c r="M21" s="438"/>
    </row>
    <row r="22" spans="1:13" s="265" customFormat="1" ht="13.8" thickBot="1">
      <c r="A22" s="248"/>
      <c r="B22" s="249"/>
      <c r="C22" s="249"/>
      <c r="D22" s="455" t="str">
        <f>CONCATENATE(B12," ",D12," - SKUPAJ:")</f>
        <v>I. PREDDELA - SKUPAJ:</v>
      </c>
      <c r="E22" s="455"/>
      <c r="F22" s="456"/>
      <c r="G22" s="457"/>
      <c r="H22" s="458">
        <f>SUM(H16:H20)</f>
        <v>0</v>
      </c>
      <c r="I22" s="438"/>
      <c r="J22" s="438"/>
      <c r="K22" s="438"/>
      <c r="L22" s="438"/>
      <c r="M22" s="438"/>
    </row>
    <row r="23" spans="1:13" s="265" customFormat="1">
      <c r="A23" s="250"/>
      <c r="B23" s="251"/>
      <c r="C23" s="251"/>
      <c r="D23" s="459"/>
      <c r="E23" s="459"/>
      <c r="F23" s="460"/>
      <c r="G23" s="461"/>
      <c r="H23" s="462"/>
      <c r="I23" s="438"/>
      <c r="J23" s="438"/>
      <c r="K23" s="438"/>
      <c r="L23" s="438"/>
      <c r="M23" s="438"/>
    </row>
    <row r="24" spans="1:13" s="265" customFormat="1" ht="31.8" thickBot="1">
      <c r="A24" s="252"/>
      <c r="B24" s="253" t="s">
        <v>104</v>
      </c>
      <c r="C24" s="253"/>
      <c r="D24" s="443" t="s">
        <v>176</v>
      </c>
      <c r="E24" s="463"/>
      <c r="F24" s="464"/>
      <c r="G24" s="446"/>
      <c r="H24" s="447"/>
      <c r="I24" s="438"/>
      <c r="J24" s="438"/>
      <c r="K24" s="438"/>
      <c r="L24" s="438"/>
      <c r="M24" s="438"/>
    </row>
    <row r="25" spans="1:13" s="265" customFormat="1">
      <c r="A25" s="254"/>
      <c r="B25" s="255"/>
      <c r="C25" s="255"/>
      <c r="D25" s="440"/>
      <c r="E25" s="461"/>
      <c r="F25" s="462"/>
      <c r="G25" s="267"/>
      <c r="H25" s="465"/>
      <c r="I25" s="438"/>
      <c r="J25" s="438"/>
      <c r="K25" s="438"/>
      <c r="L25" s="438"/>
      <c r="M25" s="438"/>
    </row>
    <row r="26" spans="1:13" s="432" customFormat="1">
      <c r="A26" s="254"/>
      <c r="B26" s="255"/>
      <c r="C26" s="466" t="s">
        <v>177</v>
      </c>
      <c r="D26" s="448" t="s">
        <v>178</v>
      </c>
      <c r="E26" s="461"/>
      <c r="F26" s="462"/>
      <c r="G26" s="267"/>
      <c r="H26" s="465"/>
      <c r="I26" s="438"/>
      <c r="J26" s="438"/>
      <c r="K26" s="438"/>
      <c r="L26" s="438"/>
      <c r="M26" s="467"/>
    </row>
    <row r="27" spans="1:13" s="265" customFormat="1">
      <c r="A27" s="254"/>
      <c r="B27" s="255"/>
      <c r="C27" s="255"/>
      <c r="D27" s="440"/>
      <c r="E27" s="461"/>
      <c r="F27" s="462"/>
      <c r="G27" s="267"/>
      <c r="H27" s="465"/>
      <c r="I27" s="438"/>
      <c r="J27" s="438"/>
      <c r="K27" s="438"/>
      <c r="L27" s="438"/>
      <c r="M27" s="438"/>
    </row>
    <row r="28" spans="1:13" s="432" customFormat="1" ht="22.8">
      <c r="A28" s="241" t="str">
        <f>$B$24</f>
        <v>II.</v>
      </c>
      <c r="B28" s="240">
        <f>COUNT(#REF!)+1</f>
        <v>1</v>
      </c>
      <c r="C28" s="240" t="s">
        <v>179</v>
      </c>
      <c r="D28" s="139" t="s">
        <v>180</v>
      </c>
      <c r="E28" s="234" t="s">
        <v>109</v>
      </c>
      <c r="F28" s="452">
        <v>9</v>
      </c>
      <c r="G28" s="538"/>
      <c r="H28" s="453">
        <f>ROUND(F28*G28,2)</f>
        <v>0</v>
      </c>
      <c r="I28" s="438"/>
      <c r="J28" s="438"/>
      <c r="K28" s="438"/>
      <c r="L28" s="438"/>
    </row>
    <row r="29" spans="1:13" s="265" customFormat="1" ht="12">
      <c r="A29" s="241"/>
      <c r="B29" s="240"/>
      <c r="C29" s="191"/>
      <c r="D29" s="139"/>
      <c r="E29" s="234"/>
      <c r="F29" s="452"/>
      <c r="G29" s="470"/>
      <c r="H29" s="470"/>
      <c r="I29" s="438"/>
      <c r="J29" s="438"/>
      <c r="K29" s="438"/>
      <c r="L29" s="438"/>
      <c r="M29" s="438"/>
    </row>
    <row r="30" spans="1:13" s="432" customFormat="1" ht="22.8">
      <c r="A30" s="241" t="str">
        <f>$B$24</f>
        <v>II.</v>
      </c>
      <c r="B30" s="191">
        <f>COUNT($A$22:B29)+1</f>
        <v>2</v>
      </c>
      <c r="C30" s="191" t="s">
        <v>181</v>
      </c>
      <c r="D30" s="139" t="s">
        <v>182</v>
      </c>
      <c r="E30" s="234" t="s">
        <v>109</v>
      </c>
      <c r="F30" s="452">
        <v>7</v>
      </c>
      <c r="G30" s="538"/>
      <c r="H30" s="453">
        <f>ROUND(F30*G30,2)</f>
        <v>0</v>
      </c>
      <c r="I30" s="402"/>
      <c r="J30" s="402"/>
      <c r="K30" s="402"/>
      <c r="L30" s="471"/>
    </row>
    <row r="31" spans="1:13" s="265" customFormat="1">
      <c r="A31" s="242"/>
      <c r="B31" s="191"/>
      <c r="C31" s="191"/>
      <c r="D31" s="139"/>
      <c r="E31" s="234"/>
      <c r="F31" s="452"/>
      <c r="G31" s="470"/>
      <c r="H31" s="470"/>
      <c r="I31" s="402"/>
      <c r="J31" s="402"/>
      <c r="K31" s="402"/>
      <c r="L31" s="473"/>
      <c r="M31" s="438"/>
    </row>
    <row r="32" spans="1:13" s="432" customFormat="1" ht="34.200000000000003">
      <c r="A32" s="241" t="str">
        <f>$B$24</f>
        <v>II.</v>
      </c>
      <c r="B32" s="191">
        <f>COUNT($A$22:B31)+1</f>
        <v>3</v>
      </c>
      <c r="C32" s="191" t="s">
        <v>183</v>
      </c>
      <c r="D32" s="139" t="s">
        <v>763</v>
      </c>
      <c r="E32" s="234" t="s">
        <v>109</v>
      </c>
      <c r="F32" s="452">
        <v>26</v>
      </c>
      <c r="G32" s="538"/>
      <c r="H32" s="453">
        <f>ROUND(F32*G32,2)</f>
        <v>0</v>
      </c>
      <c r="I32" s="402"/>
      <c r="J32" s="402"/>
      <c r="K32" s="402"/>
      <c r="L32" s="471"/>
    </row>
    <row r="33" spans="1:13" s="265" customFormat="1">
      <c r="A33" s="242"/>
      <c r="B33" s="191"/>
      <c r="C33" s="191"/>
      <c r="D33" s="139"/>
      <c r="E33" s="234"/>
      <c r="F33" s="452"/>
      <c r="G33" s="470"/>
      <c r="H33" s="470"/>
      <c r="I33" s="402"/>
      <c r="J33" s="402"/>
      <c r="K33" s="402"/>
      <c r="L33" s="473"/>
      <c r="M33" s="438"/>
    </row>
    <row r="34" spans="1:13" s="432" customFormat="1">
      <c r="A34" s="254"/>
      <c r="B34" s="255"/>
      <c r="C34" s="466" t="s">
        <v>184</v>
      </c>
      <c r="D34" s="448" t="s">
        <v>185</v>
      </c>
      <c r="E34" s="439"/>
      <c r="F34" s="422"/>
      <c r="G34" s="267"/>
      <c r="H34" s="465"/>
      <c r="I34" s="402"/>
      <c r="J34" s="402"/>
      <c r="K34" s="402"/>
      <c r="L34" s="471"/>
    </row>
    <row r="35" spans="1:13" s="432" customFormat="1">
      <c r="A35" s="242"/>
      <c r="B35" s="191"/>
      <c r="C35" s="191"/>
      <c r="D35" s="139"/>
      <c r="E35" s="234"/>
      <c r="F35" s="452"/>
      <c r="G35" s="470"/>
      <c r="H35" s="470"/>
      <c r="I35" s="402"/>
      <c r="J35" s="402"/>
      <c r="K35" s="402"/>
      <c r="L35" s="471"/>
    </row>
    <row r="36" spans="1:13" s="432" customFormat="1" ht="22.8">
      <c r="A36" s="241" t="str">
        <f>$B$24</f>
        <v>II.</v>
      </c>
      <c r="B36" s="191">
        <f>COUNT($A$22:B35)+1</f>
        <v>4</v>
      </c>
      <c r="C36" s="191" t="s">
        <v>186</v>
      </c>
      <c r="D36" s="139" t="s">
        <v>187</v>
      </c>
      <c r="E36" s="234" t="s">
        <v>2</v>
      </c>
      <c r="F36" s="452">
        <v>118</v>
      </c>
      <c r="G36" s="538"/>
      <c r="H36" s="453">
        <f>ROUND(F36*G36,2)</f>
        <v>0</v>
      </c>
      <c r="I36" s="402"/>
      <c r="J36" s="402"/>
      <c r="K36" s="402"/>
      <c r="L36" s="471"/>
    </row>
    <row r="37" spans="1:13" s="432" customFormat="1">
      <c r="A37" s="242"/>
      <c r="B37" s="191"/>
      <c r="C37" s="191"/>
      <c r="D37" s="139"/>
      <c r="E37" s="234"/>
      <c r="F37" s="452"/>
      <c r="G37" s="470"/>
      <c r="H37" s="470"/>
      <c r="I37" s="402"/>
      <c r="J37" s="402"/>
      <c r="K37" s="402"/>
      <c r="L37" s="471"/>
    </row>
    <row r="38" spans="1:13" s="432" customFormat="1">
      <c r="A38" s="254"/>
      <c r="B38" s="255"/>
      <c r="C38" s="466" t="s">
        <v>188</v>
      </c>
      <c r="D38" s="448" t="s">
        <v>189</v>
      </c>
      <c r="E38" s="439"/>
      <c r="F38" s="422"/>
      <c r="G38" s="267"/>
      <c r="H38" s="465"/>
      <c r="I38" s="402"/>
      <c r="J38" s="402"/>
      <c r="K38" s="402"/>
      <c r="L38" s="471"/>
    </row>
    <row r="39" spans="1:13" s="265" customFormat="1">
      <c r="A39" s="242"/>
      <c r="B39" s="191"/>
      <c r="C39" s="191"/>
      <c r="D39" s="139"/>
      <c r="E39" s="234"/>
      <c r="F39" s="452"/>
      <c r="G39" s="470"/>
      <c r="H39" s="470"/>
      <c r="I39" s="402"/>
      <c r="J39" s="402"/>
      <c r="K39" s="402"/>
      <c r="L39" s="474"/>
      <c r="M39" s="438"/>
    </row>
    <row r="40" spans="1:13" s="265" customFormat="1">
      <c r="A40" s="241" t="str">
        <f>$B$24</f>
        <v>II.</v>
      </c>
      <c r="B40" s="191">
        <f>COUNT($A$22:B39)+1</f>
        <v>5</v>
      </c>
      <c r="C40" s="191" t="s">
        <v>190</v>
      </c>
      <c r="D40" s="139" t="s">
        <v>191</v>
      </c>
      <c r="E40" s="234" t="s">
        <v>109</v>
      </c>
      <c r="F40" s="452">
        <v>13</v>
      </c>
      <c r="G40" s="538"/>
      <c r="H40" s="453">
        <f>ROUND(F40*G40,2)</f>
        <v>0</v>
      </c>
      <c r="I40" s="402"/>
      <c r="J40" s="402"/>
      <c r="K40" s="402"/>
      <c r="L40" s="474"/>
      <c r="M40" s="438"/>
    </row>
    <row r="41" spans="1:13" s="265" customFormat="1">
      <c r="A41" s="242"/>
      <c r="B41" s="191"/>
      <c r="C41" s="191"/>
      <c r="D41" s="139"/>
      <c r="E41" s="234"/>
      <c r="F41" s="452"/>
      <c r="G41" s="470"/>
      <c r="H41" s="470"/>
      <c r="I41" s="402"/>
      <c r="J41" s="402"/>
      <c r="K41" s="402"/>
      <c r="L41" s="474"/>
      <c r="M41" s="438"/>
    </row>
    <row r="42" spans="1:13" s="265" customFormat="1">
      <c r="A42" s="254"/>
      <c r="B42" s="255"/>
      <c r="C42" s="466" t="s">
        <v>192</v>
      </c>
      <c r="D42" s="448" t="s">
        <v>193</v>
      </c>
      <c r="E42" s="439"/>
      <c r="F42" s="422"/>
      <c r="G42" s="267"/>
      <c r="H42" s="465"/>
      <c r="I42" s="402"/>
      <c r="J42" s="402"/>
      <c r="K42" s="402"/>
      <c r="L42" s="474"/>
      <c r="M42" s="438"/>
    </row>
    <row r="43" spans="1:13" s="265" customFormat="1">
      <c r="A43" s="242"/>
      <c r="B43" s="191"/>
      <c r="C43" s="191"/>
      <c r="D43" s="139"/>
      <c r="E43" s="234"/>
      <c r="F43" s="452"/>
      <c r="G43" s="470"/>
      <c r="H43" s="470"/>
      <c r="I43" s="402"/>
      <c r="J43" s="402"/>
      <c r="K43" s="402"/>
      <c r="L43" s="474"/>
      <c r="M43" s="438"/>
    </row>
    <row r="44" spans="1:13" s="476" customFormat="1" ht="22.8">
      <c r="A44" s="241" t="str">
        <f>$B$24</f>
        <v>II.</v>
      </c>
      <c r="B44" s="191">
        <f>COUNT($A$22:B43)+1</f>
        <v>6</v>
      </c>
      <c r="C44" s="191" t="s">
        <v>194</v>
      </c>
      <c r="D44" s="139" t="s">
        <v>195</v>
      </c>
      <c r="E44" s="234" t="s">
        <v>2</v>
      </c>
      <c r="F44" s="452">
        <v>58</v>
      </c>
      <c r="G44" s="538"/>
      <c r="H44" s="453">
        <f>ROUND(F44*G44,2)</f>
        <v>0</v>
      </c>
      <c r="I44" s="402"/>
      <c r="J44" s="402"/>
      <c r="K44" s="402"/>
    </row>
    <row r="45" spans="1:13" s="476" customFormat="1">
      <c r="A45" s="242"/>
      <c r="B45" s="191"/>
      <c r="C45" s="191"/>
      <c r="D45" s="139"/>
      <c r="E45" s="234"/>
      <c r="F45" s="452"/>
      <c r="G45" s="470"/>
      <c r="H45" s="470"/>
      <c r="I45" s="402"/>
      <c r="J45" s="402"/>
      <c r="K45" s="402"/>
    </row>
    <row r="46" spans="1:13" s="402" customFormat="1">
      <c r="A46" s="241" t="str">
        <f>$B$24</f>
        <v>II.</v>
      </c>
      <c r="B46" s="191">
        <f>COUNT($A$22:B45)+1</f>
        <v>7</v>
      </c>
      <c r="C46" s="191" t="s">
        <v>196</v>
      </c>
      <c r="D46" s="139" t="s">
        <v>115</v>
      </c>
      <c r="E46" s="234" t="s">
        <v>2</v>
      </c>
      <c r="F46" s="452">
        <v>58</v>
      </c>
      <c r="G46" s="538"/>
      <c r="H46" s="453">
        <f>ROUND(F46*G46,2)</f>
        <v>0</v>
      </c>
    </row>
    <row r="47" spans="1:13">
      <c r="A47" s="242"/>
      <c r="B47" s="191"/>
      <c r="C47" s="191"/>
      <c r="D47" s="139"/>
      <c r="E47" s="234"/>
      <c r="F47" s="452"/>
      <c r="G47" s="470"/>
      <c r="H47" s="470"/>
      <c r="I47" s="402"/>
      <c r="J47" s="402"/>
      <c r="K47" s="402"/>
    </row>
    <row r="48" spans="1:13" s="384" customFormat="1" ht="22.8">
      <c r="A48" s="241" t="str">
        <f>$B$24</f>
        <v>II.</v>
      </c>
      <c r="B48" s="191">
        <f>COUNT($A$22:B47)+1</f>
        <v>8</v>
      </c>
      <c r="C48" s="266" t="s">
        <v>197</v>
      </c>
      <c r="D48" s="139" t="s">
        <v>198</v>
      </c>
      <c r="E48" s="234" t="s">
        <v>112</v>
      </c>
      <c r="F48" s="452">
        <v>7</v>
      </c>
      <c r="G48" s="538"/>
      <c r="H48" s="453">
        <f>ROUND(F48*G48,2)</f>
        <v>0</v>
      </c>
      <c r="I48" s="402"/>
      <c r="J48" s="402"/>
      <c r="K48" s="402"/>
    </row>
    <row r="49" spans="1:11" s="480" customFormat="1" ht="17.399999999999999">
      <c r="A49" s="242"/>
      <c r="B49" s="191"/>
      <c r="C49" s="191"/>
      <c r="D49" s="139"/>
      <c r="E49" s="234"/>
      <c r="F49" s="452"/>
      <c r="G49" s="470"/>
      <c r="H49" s="470"/>
      <c r="I49" s="419"/>
      <c r="J49" s="419"/>
      <c r="K49" s="419"/>
    </row>
    <row r="50" spans="1:11" s="478" customFormat="1">
      <c r="A50" s="242"/>
      <c r="B50" s="191"/>
      <c r="C50" s="191"/>
      <c r="D50" s="139"/>
      <c r="E50" s="469"/>
      <c r="F50" s="450"/>
      <c r="G50" s="470"/>
      <c r="H50" s="470"/>
      <c r="I50" s="477"/>
      <c r="J50" s="477"/>
      <c r="K50" s="477"/>
    </row>
    <row r="51" spans="1:11" s="480" customFormat="1" ht="13.8" thickBot="1">
      <c r="A51" s="248"/>
      <c r="B51" s="249"/>
      <c r="C51" s="249"/>
      <c r="D51" s="455" t="str">
        <f>CONCATENATE(B24," ",D24," - SKUPAJ:")</f>
        <v>II. ZEMELJSKA DELA IN TEMELJENJE - SKUPAJ:</v>
      </c>
      <c r="E51" s="455"/>
      <c r="F51" s="456"/>
      <c r="G51" s="457"/>
      <c r="H51" s="458">
        <f>SUM(H28:H48)</f>
        <v>0</v>
      </c>
      <c r="I51" s="479"/>
      <c r="J51" s="479"/>
      <c r="K51" s="479"/>
    </row>
    <row r="52" spans="1:11" s="480" customFormat="1">
      <c r="A52" s="250"/>
      <c r="B52" s="251"/>
      <c r="C52" s="251"/>
      <c r="D52" s="459"/>
      <c r="E52" s="459"/>
      <c r="F52" s="460"/>
      <c r="G52" s="461"/>
      <c r="H52" s="461"/>
      <c r="I52" s="479"/>
      <c r="J52" s="479"/>
      <c r="K52" s="479"/>
    </row>
    <row r="53" spans="1:11" s="476" customFormat="1" ht="16.2" thickBot="1">
      <c r="A53" s="252"/>
      <c r="B53" s="253" t="s">
        <v>110</v>
      </c>
      <c r="C53" s="253"/>
      <c r="D53" s="443" t="s">
        <v>114</v>
      </c>
      <c r="E53" s="463"/>
      <c r="F53" s="464"/>
      <c r="G53" s="446"/>
      <c r="H53" s="446"/>
      <c r="I53" s="545"/>
      <c r="J53" s="545"/>
      <c r="K53" s="545"/>
    </row>
    <row r="54" spans="1:11" s="480" customFormat="1">
      <c r="A54" s="254"/>
      <c r="B54" s="255"/>
      <c r="C54" s="255"/>
      <c r="D54" s="440"/>
      <c r="E54" s="461"/>
      <c r="F54" s="462"/>
      <c r="G54" s="267"/>
      <c r="H54" s="465"/>
      <c r="I54" s="477"/>
      <c r="J54" s="477"/>
      <c r="K54" s="477"/>
    </row>
    <row r="55" spans="1:11" s="265" customFormat="1">
      <c r="A55" s="254"/>
      <c r="B55" s="255"/>
      <c r="C55" s="466" t="s">
        <v>199</v>
      </c>
      <c r="D55" s="448" t="s">
        <v>200</v>
      </c>
      <c r="E55" s="461"/>
      <c r="F55" s="462"/>
      <c r="G55" s="267"/>
      <c r="H55" s="465"/>
      <c r="I55" s="545"/>
      <c r="J55" s="545"/>
      <c r="K55" s="545"/>
    </row>
    <row r="56" spans="1:11" s="265" customFormat="1" ht="11.4">
      <c r="A56" s="242"/>
      <c r="B56" s="191"/>
      <c r="C56" s="191"/>
      <c r="D56" s="139"/>
      <c r="E56" s="469"/>
      <c r="F56" s="450"/>
      <c r="G56" s="470"/>
      <c r="H56" s="470"/>
      <c r="I56" s="487"/>
      <c r="J56" s="487"/>
      <c r="K56" s="487"/>
    </row>
    <row r="57" spans="1:11" s="265" customFormat="1" ht="12">
      <c r="A57" s="242"/>
      <c r="B57" s="240"/>
      <c r="C57" s="466" t="s">
        <v>201</v>
      </c>
      <c r="D57" s="448" t="s">
        <v>202</v>
      </c>
      <c r="E57" s="469"/>
      <c r="F57" s="450"/>
      <c r="G57" s="470"/>
      <c r="H57" s="470"/>
      <c r="I57" s="487"/>
      <c r="J57" s="487"/>
      <c r="K57" s="487"/>
    </row>
    <row r="58" spans="1:11" s="265" customFormat="1" ht="11.4">
      <c r="A58" s="242"/>
      <c r="B58" s="191"/>
      <c r="C58" s="191"/>
      <c r="D58" s="139"/>
      <c r="E58" s="469"/>
      <c r="F58" s="450"/>
      <c r="G58" s="470"/>
      <c r="H58" s="470"/>
      <c r="I58" s="487"/>
      <c r="J58" s="487"/>
      <c r="K58" s="487"/>
    </row>
    <row r="59" spans="1:11" s="265" customFormat="1" ht="39.6">
      <c r="A59" s="241" t="str">
        <f>$B$53</f>
        <v>III.</v>
      </c>
      <c r="B59" s="240">
        <f>COUNT($A$56:B58)+1</f>
        <v>1</v>
      </c>
      <c r="C59" s="191" t="s">
        <v>203</v>
      </c>
      <c r="D59" s="546" t="s">
        <v>204</v>
      </c>
      <c r="E59" s="234" t="s">
        <v>109</v>
      </c>
      <c r="F59" s="452">
        <v>17</v>
      </c>
      <c r="G59" s="538"/>
      <c r="H59" s="453">
        <f>ROUND(F59*G59,2)</f>
        <v>0</v>
      </c>
      <c r="I59" s="487"/>
      <c r="J59" s="487"/>
      <c r="K59" s="487"/>
    </row>
    <row r="60" spans="1:11" s="265" customFormat="1" ht="11.4">
      <c r="A60" s="241"/>
      <c r="B60" s="240"/>
      <c r="C60" s="191"/>
      <c r="D60" s="139"/>
      <c r="E60" s="234"/>
      <c r="F60" s="452"/>
      <c r="G60" s="470"/>
      <c r="H60" s="470"/>
      <c r="I60" s="487"/>
      <c r="J60" s="487"/>
      <c r="K60" s="487"/>
    </row>
    <row r="61" spans="1:11" s="265" customFormat="1" ht="22.8">
      <c r="A61" s="241" t="str">
        <f>$B$53</f>
        <v>III.</v>
      </c>
      <c r="B61" s="240">
        <f>COUNT($A$56:B60)+1</f>
        <v>2</v>
      </c>
      <c r="C61" s="191" t="s">
        <v>205</v>
      </c>
      <c r="D61" s="139" t="s">
        <v>206</v>
      </c>
      <c r="E61" s="234" t="s">
        <v>2</v>
      </c>
      <c r="F61" s="452">
        <v>3</v>
      </c>
      <c r="G61" s="538"/>
      <c r="H61" s="453">
        <f>ROUND(F61*G61,2)</f>
        <v>0</v>
      </c>
      <c r="I61" s="487"/>
      <c r="J61" s="487"/>
      <c r="K61" s="487"/>
    </row>
    <row r="62" spans="1:11" s="265" customFormat="1" ht="11.4">
      <c r="A62" s="242"/>
      <c r="B62" s="191"/>
      <c r="C62" s="191"/>
      <c r="D62" s="139"/>
      <c r="E62" s="234"/>
      <c r="F62" s="452"/>
      <c r="G62" s="470"/>
      <c r="H62" s="470"/>
      <c r="I62" s="487"/>
      <c r="J62" s="487"/>
      <c r="K62" s="487"/>
    </row>
    <row r="63" spans="1:11" s="265" customFormat="1">
      <c r="A63" s="254"/>
      <c r="B63" s="255"/>
      <c r="C63" s="466" t="s">
        <v>207</v>
      </c>
      <c r="D63" s="448" t="s">
        <v>208</v>
      </c>
      <c r="E63" s="439"/>
      <c r="F63" s="422"/>
      <c r="G63" s="267"/>
      <c r="H63" s="465"/>
      <c r="I63" s="487"/>
      <c r="J63" s="487"/>
      <c r="K63" s="487"/>
    </row>
    <row r="64" spans="1:11" s="265" customFormat="1" ht="11.4">
      <c r="A64" s="242"/>
      <c r="B64" s="191"/>
      <c r="C64" s="191"/>
      <c r="D64" s="139"/>
      <c r="E64" s="234"/>
      <c r="F64" s="452"/>
      <c r="G64" s="470"/>
      <c r="H64" s="470"/>
      <c r="I64" s="487"/>
      <c r="J64" s="487"/>
      <c r="K64" s="487"/>
    </row>
    <row r="65" spans="1:11" s="265" customFormat="1" ht="34.200000000000003">
      <c r="A65" s="241" t="str">
        <f>$B$53</f>
        <v>III.</v>
      </c>
      <c r="B65" s="240">
        <f>COUNT($A$56:B64)+1</f>
        <v>3</v>
      </c>
      <c r="C65" s="191" t="s">
        <v>209</v>
      </c>
      <c r="D65" s="139" t="s">
        <v>210</v>
      </c>
      <c r="E65" s="234" t="s">
        <v>112</v>
      </c>
      <c r="F65" s="452">
        <v>20</v>
      </c>
      <c r="G65" s="538"/>
      <c r="H65" s="453">
        <f>ROUND(F65*G65,2)</f>
        <v>0</v>
      </c>
      <c r="I65" s="487"/>
      <c r="J65" s="487"/>
      <c r="K65" s="487"/>
    </row>
    <row r="66" spans="1:11" s="265" customFormat="1" ht="11.4">
      <c r="A66" s="242"/>
      <c r="B66" s="191"/>
      <c r="C66" s="191"/>
      <c r="D66" s="139"/>
      <c r="E66" s="234"/>
      <c r="F66" s="452"/>
      <c r="G66" s="470"/>
      <c r="H66" s="470"/>
      <c r="I66" s="487"/>
      <c r="J66" s="487"/>
      <c r="K66" s="487"/>
    </row>
    <row r="67" spans="1:11" s="265" customFormat="1">
      <c r="A67" s="254"/>
      <c r="B67" s="255"/>
      <c r="C67" s="466" t="s">
        <v>211</v>
      </c>
      <c r="D67" s="448" t="s">
        <v>212</v>
      </c>
      <c r="E67" s="439"/>
      <c r="F67" s="422"/>
      <c r="G67" s="267"/>
      <c r="H67" s="465"/>
      <c r="I67" s="487"/>
      <c r="J67" s="487"/>
      <c r="K67" s="487"/>
    </row>
    <row r="68" spans="1:11" s="265" customFormat="1" ht="11.4">
      <c r="A68" s="242"/>
      <c r="B68" s="191"/>
      <c r="C68" s="191"/>
      <c r="D68" s="139"/>
      <c r="E68" s="234"/>
      <c r="F68" s="452"/>
      <c r="G68" s="470"/>
      <c r="H68" s="470"/>
      <c r="I68" s="487"/>
      <c r="J68" s="487"/>
      <c r="K68" s="487"/>
    </row>
    <row r="69" spans="1:11" s="265" customFormat="1" ht="22.8">
      <c r="A69" s="241" t="str">
        <f>$B$53</f>
        <v>III.</v>
      </c>
      <c r="B69" s="240">
        <f>COUNT($A$56:B68)+1</f>
        <v>4</v>
      </c>
      <c r="C69" s="191" t="s">
        <v>213</v>
      </c>
      <c r="D69" s="139" t="s">
        <v>214</v>
      </c>
      <c r="E69" s="234" t="s">
        <v>109</v>
      </c>
      <c r="F69" s="452">
        <v>1</v>
      </c>
      <c r="G69" s="538"/>
      <c r="H69" s="453">
        <f>ROUND(F69*G69,2)</f>
        <v>0</v>
      </c>
      <c r="I69" s="487"/>
      <c r="J69" s="487"/>
      <c r="K69" s="487"/>
    </row>
    <row r="70" spans="1:11" s="265" customFormat="1" ht="11.4">
      <c r="A70" s="242"/>
      <c r="B70" s="191"/>
      <c r="C70" s="191"/>
      <c r="D70" s="139"/>
      <c r="E70" s="469"/>
      <c r="F70" s="450"/>
      <c r="G70" s="470"/>
      <c r="H70" s="470"/>
      <c r="I70" s="487"/>
      <c r="J70" s="487"/>
      <c r="K70" s="487"/>
    </row>
    <row r="71" spans="1:11" s="265" customFormat="1" ht="13.8" thickBot="1">
      <c r="A71" s="248"/>
      <c r="B71" s="249"/>
      <c r="C71" s="249"/>
      <c r="D71" s="455" t="str">
        <f>CONCATENATE(B53," ",D53," - SKUPAJ:")</f>
        <v>III. VOZIŠČNE KONSTRUKCIJE - SKUPAJ:</v>
      </c>
      <c r="E71" s="455"/>
      <c r="F71" s="456"/>
      <c r="G71" s="457"/>
      <c r="H71" s="458">
        <f>SUM(H59:H69)</f>
        <v>0</v>
      </c>
      <c r="I71" s="487"/>
      <c r="J71" s="487"/>
      <c r="K71" s="487"/>
    </row>
    <row r="72" spans="1:11" s="265" customFormat="1">
      <c r="A72" s="250"/>
      <c r="B72" s="251"/>
      <c r="C72" s="251"/>
      <c r="D72" s="459"/>
      <c r="E72" s="459"/>
      <c r="F72" s="460"/>
      <c r="G72" s="461"/>
      <c r="H72" s="461"/>
      <c r="I72" s="487"/>
      <c r="J72" s="487"/>
      <c r="K72" s="487"/>
    </row>
    <row r="73" spans="1:11" s="265" customFormat="1" ht="16.2" thickBot="1">
      <c r="A73" s="252"/>
      <c r="B73" s="253" t="s">
        <v>131</v>
      </c>
      <c r="C73" s="253"/>
      <c r="D73" s="443" t="s">
        <v>113</v>
      </c>
      <c r="E73" s="463"/>
      <c r="F73" s="464"/>
      <c r="G73" s="446"/>
      <c r="H73" s="446"/>
      <c r="I73" s="487"/>
      <c r="J73" s="487"/>
      <c r="K73" s="487"/>
    </row>
    <row r="74" spans="1:11" s="265" customFormat="1" ht="15.6">
      <c r="A74" s="256"/>
      <c r="B74" s="257"/>
      <c r="C74" s="257"/>
      <c r="D74" s="547"/>
      <c r="E74" s="548"/>
      <c r="F74" s="549"/>
      <c r="G74" s="550"/>
      <c r="H74" s="550"/>
      <c r="I74" s="487"/>
      <c r="J74" s="487"/>
      <c r="K74" s="487"/>
    </row>
    <row r="75" spans="1:11" s="265" customFormat="1">
      <c r="A75" s="254"/>
      <c r="B75" s="255"/>
      <c r="C75" s="466" t="s">
        <v>215</v>
      </c>
      <c r="D75" s="448" t="s">
        <v>216</v>
      </c>
      <c r="E75" s="461"/>
      <c r="F75" s="462"/>
      <c r="G75" s="267"/>
      <c r="H75" s="465"/>
      <c r="I75" s="487"/>
      <c r="J75" s="487"/>
      <c r="K75" s="487"/>
    </row>
    <row r="76" spans="1:11" s="265" customFormat="1">
      <c r="A76" s="254"/>
      <c r="B76" s="255"/>
      <c r="C76" s="255"/>
      <c r="D76" s="440"/>
      <c r="E76" s="461"/>
      <c r="F76" s="462"/>
      <c r="G76" s="267"/>
      <c r="H76" s="551"/>
      <c r="I76" s="487"/>
      <c r="J76" s="487"/>
      <c r="K76" s="487"/>
    </row>
    <row r="77" spans="1:11" s="265" customFormat="1" ht="34.200000000000003">
      <c r="A77" s="241" t="s">
        <v>131</v>
      </c>
      <c r="B77" s="240">
        <f>1</f>
        <v>1</v>
      </c>
      <c r="C77" s="269" t="s">
        <v>217</v>
      </c>
      <c r="D77" s="139" t="s">
        <v>218</v>
      </c>
      <c r="E77" s="234" t="s">
        <v>13</v>
      </c>
      <c r="F77" s="452">
        <v>1</v>
      </c>
      <c r="G77" s="538"/>
      <c r="H77" s="453">
        <f>ROUND(F77*G77,2)</f>
        <v>0</v>
      </c>
      <c r="I77" s="487"/>
      <c r="J77" s="487"/>
      <c r="K77" s="487"/>
    </row>
    <row r="78" spans="1:11" s="265" customFormat="1">
      <c r="A78" s="254"/>
      <c r="B78" s="255"/>
      <c r="C78" s="275"/>
      <c r="D78" s="440"/>
      <c r="E78" s="439"/>
      <c r="F78" s="422"/>
      <c r="G78" s="277"/>
      <c r="H78" s="552"/>
      <c r="I78" s="487"/>
      <c r="J78" s="487"/>
      <c r="K78" s="487"/>
    </row>
    <row r="79" spans="1:11" s="265" customFormat="1" ht="34.200000000000003">
      <c r="A79" s="241" t="s">
        <v>131</v>
      </c>
      <c r="B79" s="240">
        <f>COUNT($A$76:B78)+1</f>
        <v>2</v>
      </c>
      <c r="C79" s="269" t="s">
        <v>219</v>
      </c>
      <c r="D79" s="139" t="s">
        <v>220</v>
      </c>
      <c r="E79" s="234" t="s">
        <v>13</v>
      </c>
      <c r="F79" s="452">
        <v>1</v>
      </c>
      <c r="G79" s="538"/>
      <c r="H79" s="453">
        <f>ROUND(F79*G79,2)</f>
        <v>0</v>
      </c>
      <c r="I79" s="487"/>
      <c r="J79" s="487"/>
      <c r="K79" s="487"/>
    </row>
    <row r="80" spans="1:11" s="265" customFormat="1">
      <c r="A80" s="258"/>
      <c r="B80" s="255"/>
      <c r="C80" s="255"/>
      <c r="D80" s="440"/>
      <c r="E80" s="461"/>
      <c r="F80" s="462"/>
      <c r="G80" s="267"/>
      <c r="H80" s="551"/>
      <c r="I80" s="487"/>
      <c r="J80" s="487"/>
      <c r="K80" s="487"/>
    </row>
    <row r="81" spans="1:11" s="265" customFormat="1" ht="15.6">
      <c r="A81" s="279"/>
      <c r="B81" s="257"/>
      <c r="C81" s="466" t="s">
        <v>221</v>
      </c>
      <c r="D81" s="448" t="s">
        <v>222</v>
      </c>
      <c r="E81" s="548"/>
      <c r="F81" s="549"/>
      <c r="G81" s="550"/>
      <c r="H81" s="550"/>
      <c r="I81" s="487"/>
      <c r="J81" s="487"/>
      <c r="K81" s="487"/>
    </row>
    <row r="82" spans="1:11" s="265" customFormat="1" ht="11.4">
      <c r="A82" s="241"/>
      <c r="B82" s="240"/>
      <c r="C82" s="240"/>
      <c r="D82" s="139" t="s">
        <v>41</v>
      </c>
      <c r="E82" s="449"/>
      <c r="F82" s="450"/>
      <c r="G82" s="553"/>
      <c r="H82" s="470"/>
      <c r="I82" s="487"/>
      <c r="J82" s="487"/>
      <c r="K82" s="487"/>
    </row>
    <row r="83" spans="1:11" s="265" customFormat="1" ht="68.400000000000006">
      <c r="A83" s="241" t="s">
        <v>131</v>
      </c>
      <c r="B83" s="240">
        <f>COUNT($A$76:B82)+1</f>
        <v>3</v>
      </c>
      <c r="C83" s="191" t="s">
        <v>223</v>
      </c>
      <c r="D83" s="139" t="s">
        <v>224</v>
      </c>
      <c r="E83" s="234" t="s">
        <v>2</v>
      </c>
      <c r="F83" s="452">
        <v>6</v>
      </c>
      <c r="G83" s="538"/>
      <c r="H83" s="453">
        <f>ROUND(F83*G83,2)</f>
        <v>0</v>
      </c>
      <c r="I83" s="487"/>
      <c r="J83" s="487"/>
      <c r="K83" s="487"/>
    </row>
    <row r="84" spans="1:11" s="265" customFormat="1" ht="11.4">
      <c r="A84" s="242"/>
      <c r="B84" s="264"/>
      <c r="C84" s="264"/>
      <c r="D84" s="554"/>
      <c r="E84" s="449"/>
      <c r="F84" s="451"/>
      <c r="G84" s="553"/>
      <c r="H84" s="470"/>
      <c r="I84" s="487"/>
      <c r="J84" s="487"/>
      <c r="K84" s="487"/>
    </row>
    <row r="85" spans="1:11" s="265" customFormat="1" ht="13.8" thickBot="1">
      <c r="A85" s="248"/>
      <c r="B85" s="249"/>
      <c r="C85" s="249"/>
      <c r="D85" s="455" t="str">
        <f>CONCATENATE(B73," ",D73," - SKUPAJ:")</f>
        <v>VI. PROMETNA OPREMA  - SKUPAJ:</v>
      </c>
      <c r="E85" s="455"/>
      <c r="F85" s="456"/>
      <c r="G85" s="457"/>
      <c r="H85" s="458">
        <f>SUM(H77:H83)</f>
        <v>0</v>
      </c>
      <c r="I85" s="487"/>
      <c r="J85" s="487"/>
      <c r="K85" s="487"/>
    </row>
    <row r="86" spans="1:11" s="265" customFormat="1">
      <c r="A86" s="250"/>
      <c r="B86" s="251"/>
      <c r="C86" s="251"/>
      <c r="D86" s="534"/>
      <c r="E86" s="534"/>
      <c r="F86" s="535"/>
      <c r="G86" s="484"/>
      <c r="H86" s="485"/>
      <c r="I86" s="487"/>
      <c r="J86" s="487"/>
      <c r="K86" s="487"/>
    </row>
    <row r="87" spans="1:11" s="265" customFormat="1">
      <c r="A87" s="481"/>
      <c r="B87" s="482"/>
      <c r="C87" s="482"/>
      <c r="D87" s="483"/>
      <c r="E87" s="484"/>
      <c r="F87" s="485"/>
      <c r="G87" s="482"/>
      <c r="H87" s="486"/>
      <c r="I87" s="487"/>
      <c r="J87" s="487"/>
      <c r="K87" s="487"/>
    </row>
    <row r="88" spans="1:11" s="265" customFormat="1" ht="18" thickBot="1">
      <c r="A88" s="488" t="s">
        <v>106</v>
      </c>
      <c r="B88" s="489"/>
      <c r="C88" s="489"/>
      <c r="D88" s="490"/>
      <c r="E88" s="491"/>
      <c r="F88" s="492"/>
      <c r="G88" s="493"/>
      <c r="H88" s="493"/>
      <c r="I88" s="487"/>
      <c r="J88" s="487"/>
      <c r="K88" s="487"/>
    </row>
    <row r="89" spans="1:11" s="265" customFormat="1">
      <c r="A89" s="494"/>
      <c r="B89" s="495"/>
      <c r="C89" s="495"/>
      <c r="D89" s="496"/>
      <c r="E89" s="497"/>
      <c r="F89" s="498"/>
      <c r="G89" s="495"/>
      <c r="H89" s="495"/>
      <c r="I89" s="487"/>
      <c r="J89" s="487"/>
      <c r="K89" s="487"/>
    </row>
    <row r="90" spans="1:11" s="265" customFormat="1" ht="11.4">
      <c r="A90" s="429" t="s">
        <v>1</v>
      </c>
      <c r="B90" s="499"/>
      <c r="C90" s="499"/>
      <c r="D90" s="500"/>
      <c r="E90" s="501"/>
      <c r="F90" s="451"/>
      <c r="G90" s="499"/>
      <c r="H90" s="499"/>
      <c r="I90" s="487"/>
      <c r="J90" s="487"/>
      <c r="K90" s="487"/>
    </row>
    <row r="91" spans="1:11" s="265" customFormat="1">
      <c r="A91" s="502"/>
      <c r="B91" s="503"/>
      <c r="C91" s="503"/>
      <c r="D91" s="504"/>
      <c r="E91" s="505"/>
      <c r="F91" s="506"/>
      <c r="G91" s="507"/>
      <c r="H91" s="437" t="s">
        <v>41</v>
      </c>
      <c r="I91" s="487"/>
      <c r="J91" s="487"/>
      <c r="K91" s="487"/>
    </row>
    <row r="92" spans="1:11" s="265" customFormat="1">
      <c r="A92" s="508"/>
      <c r="B92" s="509"/>
      <c r="C92" s="509"/>
      <c r="D92" s="510"/>
      <c r="E92" s="476"/>
      <c r="F92" s="511"/>
      <c r="G92" s="512"/>
      <c r="H92" s="512"/>
      <c r="I92" s="487"/>
      <c r="J92" s="487"/>
      <c r="K92" s="487"/>
    </row>
    <row r="93" spans="1:11" s="265" customFormat="1">
      <c r="A93" s="513"/>
      <c r="B93" s="514" t="str">
        <f>B12</f>
        <v>I.</v>
      </c>
      <c r="C93" s="514"/>
      <c r="D93" s="515" t="str">
        <f>+D12</f>
        <v>PREDDELA</v>
      </c>
      <c r="E93" s="516"/>
      <c r="F93" s="517"/>
      <c r="G93" s="516"/>
      <c r="H93" s="518">
        <f>+H22</f>
        <v>0</v>
      </c>
      <c r="I93" s="487"/>
      <c r="J93" s="487"/>
      <c r="K93" s="487"/>
    </row>
    <row r="94" spans="1:11" s="265" customFormat="1">
      <c r="A94" s="481"/>
      <c r="B94" s="482"/>
      <c r="C94" s="482"/>
      <c r="D94" s="483"/>
      <c r="E94" s="484"/>
      <c r="F94" s="485"/>
      <c r="G94" s="482"/>
      <c r="H94" s="486"/>
      <c r="I94" s="487"/>
      <c r="J94" s="487"/>
      <c r="K94" s="487"/>
    </row>
    <row r="95" spans="1:11" s="265" customFormat="1">
      <c r="A95" s="513"/>
      <c r="B95" s="514" t="str">
        <f>B24</f>
        <v>II.</v>
      </c>
      <c r="C95" s="514"/>
      <c r="D95" s="515" t="str">
        <f>+D24</f>
        <v>ZEMELJSKA DELA IN TEMELJENJE</v>
      </c>
      <c r="E95" s="516"/>
      <c r="F95" s="517"/>
      <c r="G95" s="516"/>
      <c r="H95" s="518">
        <f>+H51</f>
        <v>0</v>
      </c>
      <c r="I95" s="487"/>
      <c r="J95" s="487"/>
      <c r="K95" s="487"/>
    </row>
    <row r="96" spans="1:11" s="265" customFormat="1">
      <c r="A96" s="513"/>
      <c r="B96" s="514"/>
      <c r="C96" s="514"/>
      <c r="D96" s="515"/>
      <c r="E96" s="516"/>
      <c r="F96" s="517"/>
      <c r="G96" s="516"/>
      <c r="H96" s="518"/>
      <c r="I96" s="487"/>
      <c r="J96" s="487"/>
      <c r="K96" s="487"/>
    </row>
    <row r="97" spans="1:11" s="265" customFormat="1">
      <c r="A97" s="513"/>
      <c r="B97" s="514" t="str">
        <f>B53</f>
        <v>III.</v>
      </c>
      <c r="C97" s="514"/>
      <c r="D97" s="515" t="str">
        <f>+D53</f>
        <v>VOZIŠČNE KONSTRUKCIJE</v>
      </c>
      <c r="E97" s="516"/>
      <c r="F97" s="517"/>
      <c r="G97" s="516"/>
      <c r="H97" s="518">
        <f>$H$71</f>
        <v>0</v>
      </c>
      <c r="I97" s="487"/>
      <c r="J97" s="487"/>
      <c r="K97" s="487"/>
    </row>
    <row r="98" spans="1:11" s="265" customFormat="1">
      <c r="A98" s="513"/>
      <c r="B98" s="514"/>
      <c r="C98" s="514"/>
      <c r="D98" s="515"/>
      <c r="E98" s="516"/>
      <c r="F98" s="517"/>
      <c r="G98" s="516"/>
      <c r="H98" s="518"/>
      <c r="I98" s="487"/>
      <c r="J98" s="487"/>
      <c r="K98" s="487"/>
    </row>
    <row r="99" spans="1:11" s="265" customFormat="1">
      <c r="A99" s="513"/>
      <c r="B99" s="514" t="str">
        <f>B73</f>
        <v>VI.</v>
      </c>
      <c r="C99" s="514"/>
      <c r="D99" s="555" t="str">
        <f>+D73</f>
        <v xml:space="preserve">PROMETNA OPREMA </v>
      </c>
      <c r="E99" s="516"/>
      <c r="F99" s="517"/>
      <c r="G99" s="516"/>
      <c r="H99" s="518">
        <f>$H$85</f>
        <v>0</v>
      </c>
      <c r="I99" s="487"/>
      <c r="J99" s="487"/>
      <c r="K99" s="487"/>
    </row>
    <row r="100" spans="1:11" s="265" customFormat="1" ht="13.8" thickBot="1">
      <c r="A100" s="519"/>
      <c r="B100" s="520"/>
      <c r="C100" s="520"/>
      <c r="D100" s="520"/>
      <c r="E100" s="521"/>
      <c r="F100" s="522"/>
      <c r="G100" s="521"/>
      <c r="H100" s="523"/>
      <c r="I100" s="487"/>
      <c r="J100" s="487"/>
      <c r="K100" s="487"/>
    </row>
    <row r="101" spans="1:11" s="265" customFormat="1" ht="13.8" thickTop="1">
      <c r="A101" s="524"/>
      <c r="B101" s="525"/>
      <c r="C101" s="525"/>
      <c r="D101" s="526"/>
      <c r="E101" s="527"/>
      <c r="F101" s="528"/>
      <c r="G101" s="529"/>
      <c r="H101" s="530"/>
      <c r="I101" s="487"/>
      <c r="J101" s="487"/>
      <c r="K101" s="487"/>
    </row>
    <row r="102" spans="1:11" s="265" customFormat="1">
      <c r="A102" s="524"/>
      <c r="B102" s="525"/>
      <c r="C102" s="525"/>
      <c r="D102" s="526"/>
      <c r="E102" s="527"/>
      <c r="F102" s="528"/>
      <c r="G102" s="529"/>
      <c r="H102" s="530"/>
      <c r="I102" s="487"/>
      <c r="J102" s="487"/>
      <c r="K102" s="487"/>
    </row>
    <row r="103" spans="1:11" s="265" customFormat="1" ht="26.4">
      <c r="A103" s="531"/>
      <c r="B103" s="532"/>
      <c r="C103" s="532"/>
      <c r="D103" s="533" t="str">
        <f>CONCATENATE(A4," ",D4," - SKUPAJ:")</f>
        <v xml:space="preserve"> PODODSEK 1.1 - OBSTOJEČE CESTE - SKUPAJ:</v>
      </c>
      <c r="E103" s="534"/>
      <c r="F103" s="535"/>
      <c r="G103" s="484"/>
      <c r="H103" s="518">
        <f>SUM(H93:H99)</f>
        <v>0</v>
      </c>
      <c r="I103" s="487"/>
      <c r="J103" s="487"/>
      <c r="K103" s="487"/>
    </row>
    <row r="104" spans="1:11" s="265" customFormat="1" ht="12">
      <c r="B104" s="268"/>
      <c r="C104" s="268"/>
      <c r="D104" s="266"/>
      <c r="E104" s="383"/>
      <c r="F104" s="536"/>
      <c r="G104" s="268"/>
      <c r="H104" s="268"/>
      <c r="I104" s="487"/>
      <c r="J104" s="487"/>
      <c r="K104" s="487"/>
    </row>
    <row r="105" spans="1:11" s="265" customFormat="1" ht="12">
      <c r="B105" s="268"/>
      <c r="C105" s="268"/>
      <c r="D105" s="266"/>
      <c r="E105" s="383"/>
      <c r="F105" s="536"/>
      <c r="G105" s="268"/>
      <c r="H105" s="268"/>
      <c r="I105" s="487"/>
      <c r="J105" s="487"/>
      <c r="K105" s="487"/>
    </row>
    <row r="106" spans="1:11" s="265" customFormat="1" ht="12">
      <c r="B106" s="268"/>
      <c r="C106" s="268"/>
      <c r="D106" s="266"/>
      <c r="E106" s="383"/>
      <c r="F106" s="536"/>
      <c r="G106" s="268"/>
      <c r="H106" s="268"/>
      <c r="I106" s="487"/>
      <c r="J106" s="487"/>
      <c r="K106" s="487"/>
    </row>
    <row r="107" spans="1:11" s="265" customFormat="1" ht="12">
      <c r="B107" s="268"/>
      <c r="C107" s="268"/>
      <c r="D107" s="266"/>
      <c r="E107" s="383"/>
      <c r="F107" s="536"/>
      <c r="G107" s="268"/>
      <c r="H107" s="268"/>
      <c r="I107" s="487"/>
      <c r="J107" s="487"/>
      <c r="K107" s="487"/>
    </row>
    <row r="108" spans="1:11" s="265" customFormat="1" ht="12">
      <c r="B108" s="268"/>
      <c r="C108" s="268"/>
      <c r="D108" s="266"/>
      <c r="E108" s="383"/>
      <c r="F108" s="536"/>
      <c r="G108" s="268"/>
      <c r="H108" s="268"/>
      <c r="I108" s="487"/>
      <c r="J108" s="487"/>
      <c r="K108" s="487"/>
    </row>
    <row r="109" spans="1:11" s="265" customFormat="1" ht="12">
      <c r="B109" s="268"/>
      <c r="C109" s="268"/>
      <c r="D109" s="266"/>
      <c r="E109" s="383"/>
      <c r="F109" s="536"/>
      <c r="G109" s="268"/>
      <c r="H109" s="268"/>
      <c r="I109" s="487"/>
      <c r="J109" s="487"/>
      <c r="K109" s="487"/>
    </row>
    <row r="110" spans="1:11" s="265" customFormat="1" ht="12">
      <c r="B110" s="268"/>
      <c r="C110" s="268"/>
      <c r="D110" s="266"/>
      <c r="E110" s="383"/>
      <c r="F110" s="536"/>
      <c r="G110" s="268"/>
      <c r="H110" s="268"/>
      <c r="I110" s="487"/>
      <c r="J110" s="487"/>
      <c r="K110" s="487"/>
    </row>
    <row r="111" spans="1:11" s="265" customFormat="1" ht="12">
      <c r="B111" s="268"/>
      <c r="C111" s="268"/>
      <c r="D111" s="266"/>
      <c r="E111" s="383"/>
      <c r="F111" s="536"/>
      <c r="G111" s="268"/>
      <c r="H111" s="268"/>
      <c r="I111" s="487"/>
      <c r="J111" s="487"/>
      <c r="K111" s="487"/>
    </row>
    <row r="112" spans="1:11" s="265" customFormat="1" ht="12">
      <c r="B112" s="268"/>
      <c r="C112" s="268"/>
      <c r="D112" s="266"/>
      <c r="E112" s="383"/>
      <c r="F112" s="536"/>
      <c r="G112" s="268"/>
      <c r="H112" s="268"/>
      <c r="I112" s="487"/>
      <c r="J112" s="487"/>
      <c r="K112" s="487"/>
    </row>
    <row r="113" spans="2:11" s="265" customFormat="1" ht="12">
      <c r="B113" s="268"/>
      <c r="C113" s="268"/>
      <c r="D113" s="266"/>
      <c r="E113" s="383"/>
      <c r="F113" s="536"/>
      <c r="G113" s="268"/>
      <c r="H113" s="268"/>
      <c r="I113" s="487"/>
      <c r="J113" s="487"/>
      <c r="K113" s="487"/>
    </row>
    <row r="114" spans="2:11" s="265" customFormat="1" ht="12">
      <c r="B114" s="268"/>
      <c r="C114" s="268"/>
      <c r="D114" s="266"/>
      <c r="E114" s="383"/>
      <c r="F114" s="536"/>
      <c r="G114" s="268"/>
      <c r="H114" s="268"/>
      <c r="I114" s="487"/>
      <c r="J114" s="487"/>
      <c r="K114" s="487"/>
    </row>
    <row r="115" spans="2:11" s="265" customFormat="1" ht="12">
      <c r="B115" s="268"/>
      <c r="C115" s="268"/>
      <c r="D115" s="266"/>
      <c r="E115" s="383"/>
      <c r="F115" s="536"/>
      <c r="G115" s="268"/>
      <c r="H115" s="268"/>
      <c r="I115" s="487"/>
      <c r="J115" s="487"/>
      <c r="K115" s="487"/>
    </row>
    <row r="116" spans="2:11" s="265" customFormat="1" ht="12">
      <c r="B116" s="268"/>
      <c r="C116" s="268"/>
      <c r="D116" s="266"/>
      <c r="E116" s="383"/>
      <c r="F116" s="536"/>
      <c r="G116" s="268"/>
      <c r="H116" s="268"/>
      <c r="I116" s="487"/>
      <c r="J116" s="487"/>
      <c r="K116" s="487"/>
    </row>
    <row r="117" spans="2:11" s="265" customFormat="1" ht="12">
      <c r="B117" s="268"/>
      <c r="C117" s="268"/>
      <c r="D117" s="266"/>
      <c r="E117" s="383"/>
      <c r="F117" s="536"/>
      <c r="G117" s="268"/>
      <c r="H117" s="268"/>
      <c r="I117" s="487"/>
      <c r="J117" s="487"/>
      <c r="K117" s="487"/>
    </row>
    <row r="118" spans="2:11" s="265" customFormat="1" ht="12">
      <c r="B118" s="268"/>
      <c r="C118" s="268"/>
      <c r="D118" s="266"/>
      <c r="E118" s="383"/>
      <c r="F118" s="536"/>
      <c r="G118" s="268"/>
      <c r="H118" s="268"/>
      <c r="I118" s="487"/>
      <c r="J118" s="487"/>
      <c r="K118" s="487"/>
    </row>
    <row r="119" spans="2:11" s="265" customFormat="1" ht="12">
      <c r="B119" s="268"/>
      <c r="C119" s="268"/>
      <c r="D119" s="266"/>
      <c r="E119" s="383"/>
      <c r="F119" s="536"/>
      <c r="G119" s="268"/>
      <c r="H119" s="268"/>
      <c r="I119" s="487"/>
      <c r="J119" s="487"/>
      <c r="K119" s="487"/>
    </row>
    <row r="120" spans="2:11" s="265" customFormat="1" ht="12">
      <c r="B120" s="268"/>
      <c r="C120" s="268"/>
      <c r="D120" s="266"/>
      <c r="E120" s="383"/>
      <c r="F120" s="536"/>
      <c r="G120" s="268"/>
      <c r="H120" s="268"/>
      <c r="I120" s="487"/>
      <c r="J120" s="487"/>
      <c r="K120" s="487"/>
    </row>
    <row r="121" spans="2:11" s="265" customFormat="1" ht="12">
      <c r="B121" s="268"/>
      <c r="C121" s="268"/>
      <c r="D121" s="266"/>
      <c r="E121" s="383"/>
      <c r="F121" s="536"/>
      <c r="G121" s="268"/>
      <c r="H121" s="268"/>
      <c r="I121" s="487"/>
      <c r="J121" s="487"/>
      <c r="K121" s="487"/>
    </row>
    <row r="122" spans="2:11" s="265" customFormat="1" ht="12">
      <c r="B122" s="268"/>
      <c r="C122" s="268"/>
      <c r="D122" s="266"/>
      <c r="E122" s="383"/>
      <c r="F122" s="536"/>
      <c r="G122" s="268"/>
      <c r="H122" s="268"/>
      <c r="I122" s="487"/>
      <c r="J122" s="487"/>
      <c r="K122" s="487"/>
    </row>
    <row r="123" spans="2:11" s="265" customFormat="1" ht="12">
      <c r="B123" s="268"/>
      <c r="C123" s="268"/>
      <c r="D123" s="266"/>
      <c r="E123" s="383"/>
      <c r="F123" s="536"/>
      <c r="G123" s="268"/>
      <c r="H123" s="268"/>
      <c r="I123" s="487"/>
      <c r="J123" s="487"/>
      <c r="K123" s="487"/>
    </row>
    <row r="124" spans="2:11" s="265" customFormat="1" ht="12">
      <c r="B124" s="268"/>
      <c r="C124" s="268"/>
      <c r="D124" s="266"/>
      <c r="E124" s="383"/>
      <c r="F124" s="536"/>
      <c r="G124" s="268"/>
      <c r="H124" s="268"/>
      <c r="I124" s="487"/>
      <c r="J124" s="487"/>
      <c r="K124" s="487"/>
    </row>
    <row r="125" spans="2:11" s="265" customFormat="1" ht="12">
      <c r="B125" s="268"/>
      <c r="C125" s="268"/>
      <c r="D125" s="266"/>
      <c r="E125" s="383"/>
      <c r="F125" s="536"/>
      <c r="G125" s="268"/>
      <c r="H125" s="268"/>
      <c r="I125" s="487"/>
      <c r="J125" s="487"/>
      <c r="K125" s="487"/>
    </row>
    <row r="126" spans="2:11" s="265" customFormat="1" ht="12">
      <c r="B126" s="268"/>
      <c r="C126" s="268"/>
      <c r="D126" s="266"/>
      <c r="E126" s="383"/>
      <c r="F126" s="536"/>
      <c r="G126" s="268"/>
      <c r="H126" s="268"/>
      <c r="I126" s="487"/>
      <c r="J126" s="487"/>
      <c r="K126" s="487"/>
    </row>
    <row r="127" spans="2:11" s="265" customFormat="1" ht="12">
      <c r="B127" s="268"/>
      <c r="C127" s="268"/>
      <c r="D127" s="266"/>
      <c r="E127" s="383"/>
      <c r="F127" s="536"/>
      <c r="G127" s="268"/>
      <c r="H127" s="268"/>
      <c r="I127" s="487"/>
      <c r="J127" s="487"/>
      <c r="K127" s="487"/>
    </row>
    <row r="128" spans="2:11" s="265" customFormat="1" ht="12">
      <c r="B128" s="268"/>
      <c r="C128" s="268"/>
      <c r="D128" s="266"/>
      <c r="E128" s="383"/>
      <c r="F128" s="536"/>
      <c r="G128" s="268"/>
      <c r="H128" s="268"/>
      <c r="I128" s="487"/>
      <c r="J128" s="487"/>
      <c r="K128" s="487"/>
    </row>
    <row r="129" spans="1:11" s="265" customFormat="1" ht="12">
      <c r="B129" s="268"/>
      <c r="C129" s="268"/>
      <c r="D129" s="266"/>
      <c r="E129" s="383"/>
      <c r="F129" s="536"/>
      <c r="G129" s="268"/>
      <c r="H129" s="268"/>
      <c r="I129" s="487"/>
      <c r="J129" s="487"/>
      <c r="K129" s="487"/>
    </row>
    <row r="130" spans="1:11" s="265" customFormat="1" ht="12">
      <c r="B130" s="268"/>
      <c r="C130" s="268"/>
      <c r="D130" s="266"/>
      <c r="E130" s="383"/>
      <c r="F130" s="536"/>
      <c r="G130" s="268"/>
      <c r="H130" s="268"/>
      <c r="I130" s="487"/>
      <c r="J130" s="487"/>
      <c r="K130" s="487"/>
    </row>
    <row r="131" spans="1:11" s="265" customFormat="1" ht="12">
      <c r="B131" s="268"/>
      <c r="C131" s="268"/>
      <c r="D131" s="266"/>
      <c r="E131" s="383"/>
      <c r="F131" s="536"/>
      <c r="G131" s="268"/>
      <c r="H131" s="268"/>
      <c r="I131" s="487"/>
      <c r="J131" s="487"/>
      <c r="K131" s="487"/>
    </row>
    <row r="132" spans="1:11" s="265" customFormat="1" ht="12">
      <c r="B132" s="268"/>
      <c r="C132" s="268"/>
      <c r="D132" s="266"/>
      <c r="E132" s="383"/>
      <c r="F132" s="536"/>
      <c r="G132" s="268"/>
      <c r="H132" s="268"/>
      <c r="I132" s="487"/>
      <c r="J132" s="487"/>
      <c r="K132" s="487"/>
    </row>
    <row r="133" spans="1:11" s="265" customFormat="1" ht="12">
      <c r="B133" s="268"/>
      <c r="C133" s="268"/>
      <c r="D133" s="266"/>
      <c r="E133" s="383"/>
      <c r="F133" s="536"/>
      <c r="G133" s="268"/>
      <c r="H133" s="268"/>
      <c r="I133" s="487"/>
      <c r="J133" s="487"/>
      <c r="K133" s="487"/>
    </row>
    <row r="134" spans="1:11" s="265" customFormat="1" ht="12">
      <c r="B134" s="268"/>
      <c r="C134" s="268"/>
      <c r="D134" s="266"/>
      <c r="E134" s="383"/>
      <c r="F134" s="536"/>
      <c r="G134" s="268"/>
      <c r="H134" s="268"/>
      <c r="I134" s="487"/>
      <c r="J134" s="487"/>
      <c r="K134" s="487"/>
    </row>
    <row r="135" spans="1:11" s="265" customFormat="1" ht="12">
      <c r="B135" s="268"/>
      <c r="C135" s="268"/>
      <c r="D135" s="266"/>
      <c r="E135" s="383"/>
      <c r="F135" s="536"/>
      <c r="G135" s="268"/>
      <c r="H135" s="268"/>
      <c r="I135" s="487"/>
      <c r="J135" s="487"/>
      <c r="K135" s="487"/>
    </row>
    <row r="136" spans="1:11" s="265" customFormat="1" ht="12">
      <c r="B136" s="268"/>
      <c r="C136" s="268"/>
      <c r="D136" s="266"/>
      <c r="E136" s="383"/>
      <c r="F136" s="536"/>
      <c r="G136" s="268"/>
      <c r="H136" s="268"/>
      <c r="I136" s="487"/>
      <c r="J136" s="487"/>
      <c r="K136" s="487"/>
    </row>
    <row r="137" spans="1:11" s="265" customFormat="1" ht="12">
      <c r="B137" s="268"/>
      <c r="C137" s="268"/>
      <c r="D137" s="266"/>
      <c r="E137" s="383"/>
      <c r="F137" s="536"/>
      <c r="G137" s="268"/>
      <c r="H137" s="268"/>
      <c r="I137" s="487"/>
      <c r="J137" s="487"/>
      <c r="K137" s="487"/>
    </row>
    <row r="138" spans="1:11" s="265" customFormat="1" ht="12">
      <c r="B138" s="268"/>
      <c r="C138" s="268"/>
      <c r="D138" s="266"/>
      <c r="E138" s="383"/>
      <c r="F138" s="536"/>
      <c r="G138" s="268"/>
      <c r="H138" s="268"/>
      <c r="I138" s="487"/>
      <c r="J138" s="487"/>
      <c r="K138" s="487"/>
    </row>
    <row r="139" spans="1:11" s="265" customFormat="1" ht="12">
      <c r="B139" s="268"/>
      <c r="C139" s="268"/>
      <c r="D139" s="266"/>
      <c r="E139" s="383"/>
      <c r="F139" s="536"/>
      <c r="G139" s="268"/>
      <c r="H139" s="268"/>
      <c r="I139" s="487"/>
      <c r="J139" s="487"/>
      <c r="K139" s="487"/>
    </row>
    <row r="140" spans="1:11" s="265" customFormat="1" ht="12">
      <c r="B140" s="268"/>
      <c r="C140" s="268"/>
      <c r="D140" s="266"/>
      <c r="E140" s="383"/>
      <c r="F140" s="536"/>
      <c r="G140" s="268"/>
      <c r="H140" s="268"/>
      <c r="I140" s="487"/>
      <c r="J140" s="487"/>
      <c r="K140" s="487"/>
    </row>
    <row r="141" spans="1:11" s="265" customFormat="1" ht="12">
      <c r="B141" s="268"/>
      <c r="C141" s="268"/>
      <c r="D141" s="266"/>
      <c r="E141" s="383"/>
      <c r="F141" s="536"/>
      <c r="G141" s="268"/>
      <c r="H141" s="268"/>
      <c r="I141" s="487"/>
      <c r="J141" s="487"/>
      <c r="K141" s="487"/>
    </row>
    <row r="142" spans="1:11" s="265" customFormat="1" ht="12">
      <c r="B142" s="268"/>
      <c r="C142" s="268"/>
      <c r="D142" s="266"/>
      <c r="E142" s="383"/>
      <c r="F142" s="536"/>
      <c r="G142" s="268"/>
      <c r="H142" s="268"/>
      <c r="I142" s="487"/>
      <c r="J142" s="487"/>
      <c r="K142" s="487"/>
    </row>
    <row r="143" spans="1:11" s="265" customFormat="1" ht="12">
      <c r="B143" s="268"/>
      <c r="C143" s="268"/>
      <c r="D143" s="266"/>
      <c r="E143" s="383"/>
      <c r="F143" s="536"/>
      <c r="G143" s="268"/>
      <c r="H143" s="268"/>
      <c r="I143" s="487"/>
      <c r="J143" s="487"/>
      <c r="K143" s="487"/>
    </row>
    <row r="144" spans="1:11">
      <c r="A144" s="265"/>
      <c r="B144" s="268"/>
      <c r="C144" s="268"/>
      <c r="D144" s="266"/>
      <c r="E144" s="383"/>
      <c r="F144" s="536"/>
      <c r="G144" s="268"/>
      <c r="H144" s="268"/>
      <c r="I144" s="487"/>
      <c r="J144" s="487"/>
      <c r="K144" s="487"/>
    </row>
  </sheetData>
  <sheetProtection algorithmName="SHA-512" hashValue="PEnuaF8EAF/5mkQzEZD9HSTvxuRQWyk5zXVWyg58OZnrG15sUJZ+kMmFMZ1iMW/desKpZc0L2ocw1x2Xa7VenA==" saltValue="cyPCWRG+yWFW6hUsQVlX2A==" spinCount="100000" sheet="1" objects="1" scenarios="1"/>
  <mergeCells count="1">
    <mergeCell ref="L6:L7"/>
  </mergeCells>
  <pageMargins left="0.98425196850393704" right="0.39370078740157483" top="0.98425196850393704" bottom="0.74803149606299213" header="0" footer="0.39370078740157483"/>
  <pageSetup paperSize="9" scale="91" firstPageNumber="0" orientation="portrait" horizontalDpi="300" verticalDpi="300" r:id="rId1"/>
  <headerFooter alignWithMargins="0">
    <oddHeader>&amp;R&amp;"Projekt,Običajno"&amp;72p&amp;L_x000D__x000D_&amp;9</oddHeader>
    <oddFooter>&amp;C&amp;6 &amp; List: &amp;A&amp;R &amp; &amp;9 &amp; Stran: &amp;P</oddFooter>
  </headerFooter>
  <rowBreaks count="2" manualBreakCount="2">
    <brk id="51" max="7" man="1"/>
    <brk id="87" max="7" man="1"/>
  </rowBreaks>
  <ignoredErrors>
    <ignoredError sqref="C5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M346"/>
  <sheetViews>
    <sheetView view="pageBreakPreview" zoomScaleNormal="100" zoomScaleSheetLayoutView="100" workbookViewId="0">
      <selection activeCell="G16" sqref="G16"/>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12.109375" style="558"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556"/>
      <c r="G1" s="260"/>
      <c r="H1" s="260"/>
      <c r="I1" s="413"/>
      <c r="J1" s="413"/>
      <c r="K1" s="413"/>
      <c r="M1" s="260"/>
    </row>
    <row r="2" spans="1:13" s="411" customFormat="1" ht="17.399999999999999">
      <c r="A2" s="539"/>
      <c r="B2" s="243"/>
      <c r="C2" s="243"/>
      <c r="F2" s="556"/>
      <c r="G2" s="260"/>
      <c r="H2" s="260"/>
      <c r="I2" s="413"/>
      <c r="J2" s="413"/>
      <c r="K2" s="413"/>
      <c r="M2" s="260"/>
    </row>
    <row r="3" spans="1:13" s="411" customFormat="1" ht="17.399999999999999">
      <c r="A3" s="259"/>
      <c r="B3" s="260"/>
      <c r="C3" s="260"/>
      <c r="D3" s="243" t="s">
        <v>865</v>
      </c>
      <c r="F3" s="556"/>
      <c r="G3" s="260"/>
      <c r="H3" s="260"/>
      <c r="I3" s="413"/>
      <c r="J3" s="413"/>
      <c r="K3" s="413"/>
      <c r="M3" s="260"/>
    </row>
    <row r="4" spans="1:13" s="387" customFormat="1" ht="17.399999999999999">
      <c r="A4" s="261"/>
      <c r="B4" s="262"/>
      <c r="C4" s="262"/>
      <c r="D4" s="243" t="s">
        <v>867</v>
      </c>
      <c r="F4" s="557"/>
      <c r="G4" s="418"/>
      <c r="H4" s="418"/>
      <c r="I4" s="419"/>
      <c r="J4" s="419"/>
      <c r="K4" s="419"/>
      <c r="L4" s="383"/>
      <c r="M4" s="420"/>
    </row>
    <row r="5" spans="1:13" s="387" customFormat="1" ht="17.399999999999999">
      <c r="A5" s="261"/>
      <c r="B5" s="262"/>
      <c r="C5" s="262"/>
      <c r="D5" s="261"/>
      <c r="F5" s="557"/>
      <c r="G5" s="418"/>
      <c r="H5" s="418"/>
      <c r="I5" s="419"/>
      <c r="J5" s="419"/>
      <c r="K5" s="419"/>
      <c r="L5" s="383"/>
      <c r="M5" s="420"/>
    </row>
    <row r="6" spans="1:13" ht="14.25" customHeight="1">
      <c r="A6" s="268" t="s">
        <v>105</v>
      </c>
      <c r="B6" s="268"/>
      <c r="C6" s="268"/>
      <c r="D6" s="421"/>
      <c r="E6" s="411"/>
      <c r="L6" s="642"/>
      <c r="M6" s="424"/>
    </row>
    <row r="7" spans="1:13" ht="22.8">
      <c r="D7" s="421" t="s">
        <v>153</v>
      </c>
      <c r="E7" s="427"/>
      <c r="F7" s="559"/>
      <c r="G7" s="268"/>
      <c r="H7" s="268"/>
      <c r="L7" s="642"/>
      <c r="M7" s="424"/>
    </row>
    <row r="8" spans="1:13">
      <c r="D8" s="268" t="s">
        <v>0</v>
      </c>
      <c r="E8" s="427"/>
      <c r="F8" s="559"/>
      <c r="G8" s="268"/>
      <c r="H8" s="268"/>
      <c r="L8" s="430"/>
      <c r="M8" s="424"/>
    </row>
    <row r="9" spans="1:13" ht="34.200000000000003">
      <c r="D9" s="560" t="s">
        <v>677</v>
      </c>
      <c r="E9" s="427"/>
      <c r="F9" s="559"/>
      <c r="G9" s="268"/>
      <c r="H9" s="268"/>
      <c r="L9" s="430"/>
      <c r="M9" s="424"/>
    </row>
    <row r="10" spans="1:13" ht="12.75" customHeight="1">
      <c r="B10" s="268"/>
      <c r="C10" s="268"/>
      <c r="D10" s="431" t="s">
        <v>678</v>
      </c>
      <c r="E10" s="427"/>
      <c r="F10" s="559"/>
      <c r="G10" s="268"/>
      <c r="H10" s="268"/>
      <c r="L10" s="430"/>
      <c r="M10" s="432"/>
    </row>
    <row r="11" spans="1:13" ht="12.75" customHeight="1">
      <c r="B11" s="268"/>
      <c r="C11" s="268"/>
      <c r="D11" s="268"/>
      <c r="E11" s="427"/>
      <c r="F11" s="559"/>
      <c r="G11" s="268"/>
      <c r="H11" s="268"/>
      <c r="L11" s="430"/>
      <c r="M11" s="432"/>
    </row>
    <row r="12" spans="1:13" s="439" customFormat="1">
      <c r="A12" s="433" t="s">
        <v>4</v>
      </c>
      <c r="B12" s="434"/>
      <c r="C12" s="434"/>
      <c r="D12" s="435" t="s">
        <v>5</v>
      </c>
      <c r="E12" s="433" t="s">
        <v>6</v>
      </c>
      <c r="F12" s="561" t="s">
        <v>7</v>
      </c>
      <c r="G12" s="437" t="s">
        <v>8</v>
      </c>
      <c r="H12" s="437" t="s">
        <v>9</v>
      </c>
      <c r="I12" s="438"/>
      <c r="J12" s="438"/>
      <c r="K12" s="438"/>
      <c r="L12" s="438"/>
      <c r="M12" s="425"/>
    </row>
    <row r="13" spans="1:13">
      <c r="D13" s="440"/>
      <c r="H13" s="441"/>
      <c r="I13" s="438"/>
      <c r="J13" s="438"/>
      <c r="K13" s="438"/>
      <c r="L13" s="438"/>
    </row>
    <row r="14" spans="1:13" s="402" customFormat="1" ht="16.2" thickBot="1">
      <c r="A14" s="252"/>
      <c r="B14" s="442" t="s">
        <v>103</v>
      </c>
      <c r="C14" s="442"/>
      <c r="D14" s="443" t="s">
        <v>107</v>
      </c>
      <c r="E14" s="444"/>
      <c r="F14" s="562"/>
      <c r="G14" s="446"/>
      <c r="H14" s="447"/>
      <c r="I14" s="438"/>
      <c r="J14" s="438"/>
      <c r="K14" s="438"/>
      <c r="L14" s="438"/>
    </row>
    <row r="15" spans="1:13" s="402" customFormat="1">
      <c r="A15" s="254"/>
      <c r="B15" s="540"/>
      <c r="C15" s="540"/>
      <c r="D15" s="541"/>
      <c r="E15" s="542"/>
      <c r="F15" s="563"/>
      <c r="G15" s="267"/>
      <c r="H15" s="465"/>
      <c r="I15" s="438"/>
      <c r="J15" s="438"/>
      <c r="K15" s="438"/>
      <c r="L15" s="438"/>
    </row>
    <row r="16" spans="1:13" s="265" customFormat="1" ht="12">
      <c r="A16" s="244"/>
      <c r="B16" s="245"/>
      <c r="C16" s="466" t="s">
        <v>168</v>
      </c>
      <c r="D16" s="448" t="s">
        <v>169</v>
      </c>
      <c r="E16" s="449"/>
      <c r="F16" s="564"/>
      <c r="G16" s="451"/>
      <c r="H16" s="450"/>
      <c r="I16" s="438"/>
      <c r="J16" s="438"/>
      <c r="K16" s="438"/>
      <c r="L16" s="438"/>
      <c r="M16" s="438"/>
    </row>
    <row r="17" spans="1:13" s="265" customFormat="1" ht="12">
      <c r="A17" s="244"/>
      <c r="B17" s="245"/>
      <c r="C17" s="245"/>
      <c r="D17" s="448"/>
      <c r="E17" s="449"/>
      <c r="F17" s="564"/>
      <c r="G17" s="451"/>
      <c r="H17" s="450"/>
      <c r="I17" s="438"/>
      <c r="J17" s="438"/>
      <c r="K17" s="438"/>
      <c r="L17" s="438"/>
      <c r="M17" s="438"/>
    </row>
    <row r="18" spans="1:13" s="265" customFormat="1" ht="22.8">
      <c r="A18" s="241" t="str">
        <f>$B$14</f>
        <v>I.</v>
      </c>
      <c r="B18" s="240">
        <f>1</f>
        <v>1</v>
      </c>
      <c r="C18" s="266" t="s">
        <v>679</v>
      </c>
      <c r="D18" s="139" t="s">
        <v>680</v>
      </c>
      <c r="E18" s="234" t="s">
        <v>129</v>
      </c>
      <c r="F18" s="565">
        <v>0.4</v>
      </c>
      <c r="G18" s="538"/>
      <c r="H18" s="453">
        <f>ROUND(F18*G18,2)</f>
        <v>0</v>
      </c>
      <c r="I18" s="438"/>
      <c r="J18" s="438"/>
      <c r="K18" s="438"/>
      <c r="L18" s="438"/>
      <c r="M18" s="438"/>
    </row>
    <row r="19" spans="1:13" s="265" customFormat="1" ht="12">
      <c r="A19" s="241"/>
      <c r="B19" s="240"/>
      <c r="C19" s="266"/>
      <c r="D19" s="139"/>
      <c r="E19" s="234"/>
      <c r="F19" s="565"/>
      <c r="G19" s="453"/>
      <c r="H19" s="453"/>
      <c r="I19" s="438"/>
      <c r="J19" s="438"/>
      <c r="K19" s="438"/>
      <c r="L19" s="438"/>
      <c r="M19" s="438"/>
    </row>
    <row r="20" spans="1:13" s="265" customFormat="1" ht="12">
      <c r="A20" s="241" t="str">
        <f>$B$14</f>
        <v>I.</v>
      </c>
      <c r="B20" s="191">
        <f>COUNT($A$14:B18)+1</f>
        <v>2</v>
      </c>
      <c r="C20" s="266" t="s">
        <v>375</v>
      </c>
      <c r="D20" s="139" t="s">
        <v>376</v>
      </c>
      <c r="E20" s="234" t="s">
        <v>112</v>
      </c>
      <c r="F20" s="565">
        <v>5</v>
      </c>
      <c r="G20" s="538"/>
      <c r="H20" s="453">
        <f>ROUND(F20*G20,2)</f>
        <v>0</v>
      </c>
      <c r="I20" s="438"/>
      <c r="J20" s="438"/>
      <c r="K20" s="438"/>
      <c r="L20" s="438"/>
      <c r="M20" s="438"/>
    </row>
    <row r="21" spans="1:13" s="265" customFormat="1" ht="12">
      <c r="A21" s="241"/>
      <c r="B21" s="240"/>
      <c r="C21" s="266"/>
      <c r="D21" s="139"/>
      <c r="E21" s="234"/>
      <c r="F21" s="565"/>
      <c r="G21" s="453"/>
      <c r="H21" s="453"/>
      <c r="I21" s="438"/>
      <c r="J21" s="438"/>
      <c r="K21" s="438"/>
      <c r="L21" s="438"/>
      <c r="M21" s="438"/>
    </row>
    <row r="22" spans="1:13" s="265" customFormat="1" ht="22.8">
      <c r="A22" s="241" t="str">
        <f>$B$14</f>
        <v>I.</v>
      </c>
      <c r="B22" s="191">
        <f>COUNT($A$14:B20)+1</f>
        <v>3</v>
      </c>
      <c r="C22" s="266" t="s">
        <v>377</v>
      </c>
      <c r="D22" s="139" t="s">
        <v>378</v>
      </c>
      <c r="E22" s="234" t="s">
        <v>13</v>
      </c>
      <c r="F22" s="565">
        <v>2</v>
      </c>
      <c r="G22" s="538"/>
      <c r="H22" s="453">
        <f>ROUND(F22*G22,2)</f>
        <v>0</v>
      </c>
      <c r="I22" s="438"/>
      <c r="J22" s="438"/>
      <c r="K22" s="438"/>
      <c r="L22" s="438"/>
      <c r="M22" s="438"/>
    </row>
    <row r="23" spans="1:13" s="265" customFormat="1" ht="12">
      <c r="A23" s="241"/>
      <c r="B23" s="191"/>
      <c r="C23" s="269"/>
      <c r="D23" s="139"/>
      <c r="E23" s="234"/>
      <c r="F23" s="565"/>
      <c r="G23" s="566"/>
      <c r="H23" s="453"/>
      <c r="I23" s="438"/>
      <c r="J23" s="438"/>
      <c r="K23" s="438"/>
      <c r="L23" s="438"/>
      <c r="M23" s="438"/>
    </row>
    <row r="24" spans="1:13" s="265" customFormat="1" ht="22.8">
      <c r="A24" s="241" t="str">
        <f>$B$14</f>
        <v>I.</v>
      </c>
      <c r="B24" s="191">
        <f>COUNT($A$14:B22)+1</f>
        <v>4</v>
      </c>
      <c r="C24" s="266" t="s">
        <v>681</v>
      </c>
      <c r="D24" s="139" t="s">
        <v>682</v>
      </c>
      <c r="E24" s="234" t="s">
        <v>13</v>
      </c>
      <c r="F24" s="565">
        <v>20</v>
      </c>
      <c r="G24" s="538"/>
      <c r="H24" s="453">
        <f>ROUND(F24*G24,2)</f>
        <v>0</v>
      </c>
      <c r="I24" s="438"/>
      <c r="J24" s="438"/>
      <c r="K24" s="438"/>
      <c r="L24" s="438"/>
      <c r="M24" s="438"/>
    </row>
    <row r="25" spans="1:13" s="265" customFormat="1" ht="12">
      <c r="A25" s="241"/>
      <c r="B25" s="191"/>
      <c r="C25" s="269"/>
      <c r="D25" s="139"/>
      <c r="E25" s="234"/>
      <c r="F25" s="565"/>
      <c r="G25" s="566"/>
      <c r="H25" s="453"/>
      <c r="I25" s="438"/>
      <c r="J25" s="438"/>
      <c r="K25" s="438"/>
      <c r="L25" s="438"/>
      <c r="M25" s="438"/>
    </row>
    <row r="26" spans="1:13" s="265" customFormat="1" ht="22.8">
      <c r="A26" s="241" t="str">
        <f>$B$14</f>
        <v>I.</v>
      </c>
      <c r="B26" s="191">
        <f>COUNT($A$14:B24)+1</f>
        <v>5</v>
      </c>
      <c r="C26" s="266" t="s">
        <v>170</v>
      </c>
      <c r="D26" s="139" t="s">
        <v>916</v>
      </c>
      <c r="E26" s="234" t="s">
        <v>127</v>
      </c>
      <c r="F26" s="565">
        <v>1</v>
      </c>
      <c r="G26" s="538"/>
      <c r="H26" s="453">
        <f>ROUND(F26*G26,2)</f>
        <v>0</v>
      </c>
      <c r="I26" s="438"/>
      <c r="J26" s="438"/>
      <c r="K26" s="438"/>
      <c r="L26" s="438"/>
      <c r="M26" s="438"/>
    </row>
    <row r="27" spans="1:13" s="265" customFormat="1" ht="12">
      <c r="A27" s="241"/>
      <c r="B27" s="191"/>
      <c r="C27" s="269"/>
      <c r="D27" s="139"/>
      <c r="E27" s="234"/>
      <c r="F27" s="565"/>
      <c r="G27" s="566"/>
      <c r="H27" s="453"/>
      <c r="I27" s="438"/>
      <c r="J27" s="438"/>
      <c r="K27" s="438"/>
      <c r="L27" s="438"/>
      <c r="M27" s="438"/>
    </row>
    <row r="28" spans="1:13" s="265" customFormat="1" ht="22.8">
      <c r="A28" s="241" t="str">
        <f>$B$14</f>
        <v>I.</v>
      </c>
      <c r="B28" s="191">
        <f>COUNT($A$14:B26)+1</f>
        <v>6</v>
      </c>
      <c r="C28" s="266" t="s">
        <v>379</v>
      </c>
      <c r="D28" s="139" t="s">
        <v>380</v>
      </c>
      <c r="E28" s="234" t="s">
        <v>13</v>
      </c>
      <c r="F28" s="565">
        <v>6</v>
      </c>
      <c r="G28" s="538"/>
      <c r="H28" s="453">
        <f>ROUND(F28*G28,2)</f>
        <v>0</v>
      </c>
      <c r="I28" s="438"/>
      <c r="J28" s="438"/>
      <c r="K28" s="438"/>
      <c r="L28" s="438"/>
      <c r="M28" s="438"/>
    </row>
    <row r="29" spans="1:13" s="265" customFormat="1" ht="12">
      <c r="A29" s="241"/>
      <c r="B29" s="191"/>
      <c r="C29" s="266"/>
      <c r="D29" s="567"/>
      <c r="E29" s="234"/>
      <c r="F29" s="565"/>
      <c r="G29" s="453"/>
      <c r="H29" s="453"/>
      <c r="I29" s="438"/>
      <c r="J29" s="438"/>
      <c r="K29" s="438"/>
      <c r="L29" s="438"/>
      <c r="M29" s="438"/>
    </row>
    <row r="30" spans="1:13" s="265" customFormat="1" ht="12">
      <c r="A30" s="241"/>
      <c r="B30" s="191"/>
      <c r="C30" s="466" t="s">
        <v>172</v>
      </c>
      <c r="D30" s="448" t="s">
        <v>173</v>
      </c>
      <c r="E30" s="234"/>
      <c r="F30" s="565"/>
      <c r="G30" s="453"/>
      <c r="H30" s="453"/>
      <c r="I30" s="438"/>
      <c r="J30" s="438"/>
      <c r="K30" s="438"/>
      <c r="L30" s="438"/>
      <c r="M30" s="438"/>
    </row>
    <row r="31" spans="1:13" s="265" customFormat="1" ht="12">
      <c r="A31" s="241"/>
      <c r="B31" s="191"/>
      <c r="C31" s="266"/>
      <c r="D31" s="567"/>
      <c r="E31" s="234"/>
      <c r="F31" s="565"/>
      <c r="G31" s="453"/>
      <c r="H31" s="453"/>
      <c r="I31" s="438"/>
      <c r="J31" s="438"/>
      <c r="K31" s="438"/>
      <c r="L31" s="438"/>
      <c r="M31" s="438"/>
    </row>
    <row r="32" spans="1:13" s="265" customFormat="1" ht="22.8">
      <c r="A32" s="241" t="str">
        <f>$B$14</f>
        <v>I.</v>
      </c>
      <c r="B32" s="191">
        <f>COUNT($A$14:B30)+1</f>
        <v>7</v>
      </c>
      <c r="C32" s="266" t="s">
        <v>381</v>
      </c>
      <c r="D32" s="139" t="s">
        <v>764</v>
      </c>
      <c r="E32" s="234" t="s">
        <v>2</v>
      </c>
      <c r="F32" s="565">
        <v>85</v>
      </c>
      <c r="G32" s="538"/>
      <c r="H32" s="453">
        <f>ROUND(F32*G32,2)</f>
        <v>0</v>
      </c>
      <c r="I32" s="438"/>
      <c r="J32" s="438"/>
      <c r="K32" s="438"/>
      <c r="L32" s="438"/>
      <c r="M32" s="438"/>
    </row>
    <row r="33" spans="1:13" s="265" customFormat="1" ht="12">
      <c r="A33" s="241"/>
      <c r="B33" s="191"/>
      <c r="C33" s="266"/>
      <c r="D33" s="139"/>
      <c r="E33" s="234"/>
      <c r="F33" s="565"/>
      <c r="G33" s="566"/>
      <c r="H33" s="453"/>
      <c r="I33" s="438"/>
      <c r="J33" s="438"/>
      <c r="K33" s="438"/>
      <c r="L33" s="438"/>
      <c r="M33" s="438"/>
    </row>
    <row r="34" spans="1:13" s="265" customFormat="1" ht="34.200000000000003">
      <c r="A34" s="241" t="str">
        <f>$B$14</f>
        <v>I.</v>
      </c>
      <c r="B34" s="191">
        <f>COUNT($A$14:B32)+1</f>
        <v>8</v>
      </c>
      <c r="C34" s="266" t="s">
        <v>382</v>
      </c>
      <c r="D34" s="139" t="s">
        <v>765</v>
      </c>
      <c r="E34" s="234" t="s">
        <v>2</v>
      </c>
      <c r="F34" s="565">
        <v>220</v>
      </c>
      <c r="G34" s="538"/>
      <c r="H34" s="453">
        <f>ROUND(F34*G34,2)</f>
        <v>0</v>
      </c>
      <c r="I34" s="438"/>
      <c r="J34" s="438"/>
      <c r="K34" s="438"/>
      <c r="L34" s="438"/>
      <c r="M34" s="438"/>
    </row>
    <row r="35" spans="1:13" s="265" customFormat="1" ht="12">
      <c r="A35" s="241"/>
      <c r="B35" s="191"/>
      <c r="C35" s="266"/>
      <c r="D35" s="139"/>
      <c r="E35" s="234"/>
      <c r="F35" s="565"/>
      <c r="G35" s="566"/>
      <c r="H35" s="453"/>
      <c r="I35" s="438"/>
      <c r="J35" s="438"/>
      <c r="K35" s="438"/>
      <c r="L35" s="438"/>
      <c r="M35" s="438"/>
    </row>
    <row r="36" spans="1:13" s="265" customFormat="1" ht="34.200000000000003">
      <c r="A36" s="241" t="str">
        <f>$B$14</f>
        <v>I.</v>
      </c>
      <c r="B36" s="191">
        <f>COUNT($A$14:B34)+1</f>
        <v>9</v>
      </c>
      <c r="C36" s="266" t="s">
        <v>229</v>
      </c>
      <c r="D36" s="139" t="s">
        <v>766</v>
      </c>
      <c r="E36" s="234" t="s">
        <v>2</v>
      </c>
      <c r="F36" s="565">
        <v>45</v>
      </c>
      <c r="G36" s="538"/>
      <c r="H36" s="453">
        <f>ROUND(F36*G36,2)</f>
        <v>0</v>
      </c>
      <c r="I36" s="438"/>
      <c r="J36" s="438"/>
      <c r="K36" s="438"/>
      <c r="L36" s="438"/>
      <c r="M36" s="438"/>
    </row>
    <row r="37" spans="1:13" s="265" customFormat="1" ht="12">
      <c r="A37" s="241"/>
      <c r="B37" s="191"/>
      <c r="C37" s="269"/>
      <c r="D37" s="139"/>
      <c r="E37" s="234"/>
      <c r="F37" s="565"/>
      <c r="G37" s="566"/>
      <c r="H37" s="453"/>
      <c r="I37" s="438"/>
      <c r="J37" s="438"/>
      <c r="K37" s="438"/>
      <c r="L37" s="438"/>
      <c r="M37" s="438"/>
    </row>
    <row r="38" spans="1:13" s="265" customFormat="1" ht="22.8">
      <c r="A38" s="241" t="str">
        <f>$B$14</f>
        <v>I.</v>
      </c>
      <c r="B38" s="191">
        <f>COUNT($A$14:B36)+1</f>
        <v>10</v>
      </c>
      <c r="C38" s="266" t="s">
        <v>230</v>
      </c>
      <c r="D38" s="139" t="s">
        <v>767</v>
      </c>
      <c r="E38" s="234" t="s">
        <v>13</v>
      </c>
      <c r="F38" s="565">
        <v>16</v>
      </c>
      <c r="G38" s="538"/>
      <c r="H38" s="453">
        <f>ROUND(F38*G38,2)</f>
        <v>0</v>
      </c>
      <c r="I38" s="438"/>
      <c r="J38" s="438"/>
      <c r="K38" s="438"/>
      <c r="L38" s="438"/>
      <c r="M38" s="438"/>
    </row>
    <row r="39" spans="1:13" s="265" customFormat="1" ht="12">
      <c r="A39" s="241"/>
      <c r="B39" s="191"/>
      <c r="C39" s="269"/>
      <c r="D39" s="139"/>
      <c r="E39" s="234"/>
      <c r="F39" s="565"/>
      <c r="G39" s="566"/>
      <c r="H39" s="453"/>
      <c r="I39" s="438"/>
      <c r="J39" s="438"/>
      <c r="K39" s="438"/>
      <c r="L39" s="438"/>
      <c r="M39" s="438"/>
    </row>
    <row r="40" spans="1:13" s="265" customFormat="1" ht="34.200000000000003">
      <c r="A40" s="241" t="str">
        <f>$B$14</f>
        <v>I.</v>
      </c>
      <c r="B40" s="191">
        <f>COUNT($A$14:B38)+1</f>
        <v>11</v>
      </c>
      <c r="C40" s="266" t="s">
        <v>269</v>
      </c>
      <c r="D40" s="139" t="s">
        <v>768</v>
      </c>
      <c r="E40" s="234" t="s">
        <v>13</v>
      </c>
      <c r="F40" s="565">
        <v>12</v>
      </c>
      <c r="G40" s="538"/>
      <c r="H40" s="453">
        <f>ROUND(F40*G40,2)</f>
        <v>0</v>
      </c>
      <c r="I40" s="438"/>
      <c r="J40" s="438"/>
      <c r="K40" s="438"/>
      <c r="L40" s="438"/>
      <c r="M40" s="438"/>
    </row>
    <row r="41" spans="1:13" s="265" customFormat="1" ht="12">
      <c r="A41" s="241"/>
      <c r="B41" s="191"/>
      <c r="C41" s="269"/>
      <c r="D41" s="139"/>
      <c r="E41" s="234"/>
      <c r="F41" s="565"/>
      <c r="G41" s="566"/>
      <c r="H41" s="453"/>
      <c r="I41" s="438"/>
      <c r="J41" s="438"/>
      <c r="K41" s="438"/>
      <c r="L41" s="438"/>
      <c r="M41" s="438"/>
    </row>
    <row r="42" spans="1:13" s="265" customFormat="1" ht="34.200000000000003">
      <c r="A42" s="241" t="str">
        <f>$B$14</f>
        <v>I.</v>
      </c>
      <c r="B42" s="191">
        <f>COUNT($A$14:B40)+1</f>
        <v>12</v>
      </c>
      <c r="C42" s="266" t="s">
        <v>383</v>
      </c>
      <c r="D42" s="139" t="s">
        <v>769</v>
      </c>
      <c r="E42" s="234" t="s">
        <v>13</v>
      </c>
      <c r="F42" s="565">
        <v>10</v>
      </c>
      <c r="G42" s="538"/>
      <c r="H42" s="453">
        <f>ROUND(F42*G42,2)</f>
        <v>0</v>
      </c>
      <c r="I42" s="438"/>
      <c r="J42" s="438"/>
      <c r="K42" s="438"/>
      <c r="L42" s="438"/>
      <c r="M42" s="438"/>
    </row>
    <row r="43" spans="1:13" s="265" customFormat="1" ht="12">
      <c r="A43" s="241"/>
      <c r="B43" s="191"/>
      <c r="C43" s="269"/>
      <c r="D43" s="139"/>
      <c r="E43" s="234"/>
      <c r="F43" s="565"/>
      <c r="G43" s="566"/>
      <c r="H43" s="453"/>
      <c r="I43" s="438"/>
      <c r="J43" s="438"/>
      <c r="K43" s="438"/>
      <c r="L43" s="438"/>
      <c r="M43" s="438"/>
    </row>
    <row r="44" spans="1:13" s="265" customFormat="1" ht="22.8">
      <c r="A44" s="241" t="str">
        <f>$B$14</f>
        <v>I.</v>
      </c>
      <c r="B44" s="191">
        <f>COUNT($A$14:B42)+1</f>
        <v>13</v>
      </c>
      <c r="C44" s="266" t="s">
        <v>683</v>
      </c>
      <c r="D44" s="139" t="s">
        <v>770</v>
      </c>
      <c r="E44" s="234" t="s">
        <v>13</v>
      </c>
      <c r="F44" s="565">
        <f>F38</f>
        <v>16</v>
      </c>
      <c r="G44" s="538"/>
      <c r="H44" s="453">
        <f>ROUND(F44*G44,2)</f>
        <v>0</v>
      </c>
      <c r="I44" s="438"/>
      <c r="J44" s="438"/>
      <c r="K44" s="438"/>
      <c r="L44" s="438"/>
      <c r="M44" s="438"/>
    </row>
    <row r="45" spans="1:13" s="265" customFormat="1" ht="12">
      <c r="A45" s="241"/>
      <c r="B45" s="191"/>
      <c r="C45" s="266"/>
      <c r="D45" s="139"/>
      <c r="E45" s="234"/>
      <c r="F45" s="565"/>
      <c r="G45" s="453"/>
      <c r="H45" s="453"/>
      <c r="I45" s="438"/>
      <c r="J45" s="438"/>
      <c r="K45" s="438"/>
      <c r="L45" s="438"/>
      <c r="M45" s="438"/>
    </row>
    <row r="46" spans="1:13" s="265" customFormat="1" ht="22.8">
      <c r="A46" s="241" t="str">
        <f>$B$14</f>
        <v>I.</v>
      </c>
      <c r="B46" s="191">
        <f>COUNT($A$14:B44)+1</f>
        <v>14</v>
      </c>
      <c r="C46" s="266" t="s">
        <v>684</v>
      </c>
      <c r="D46" s="139" t="s">
        <v>771</v>
      </c>
      <c r="E46" s="234" t="s">
        <v>13</v>
      </c>
      <c r="F46" s="565">
        <f>F40</f>
        <v>12</v>
      </c>
      <c r="G46" s="538"/>
      <c r="H46" s="453">
        <f>ROUND(F46*G46,2)</f>
        <v>0</v>
      </c>
      <c r="I46" s="438"/>
      <c r="J46" s="438"/>
      <c r="K46" s="438"/>
      <c r="L46" s="438"/>
      <c r="M46" s="438"/>
    </row>
    <row r="47" spans="1:13" s="265" customFormat="1" ht="12">
      <c r="A47" s="241"/>
      <c r="B47" s="191"/>
      <c r="C47" s="266"/>
      <c r="D47" s="139"/>
      <c r="E47" s="234"/>
      <c r="F47" s="565"/>
      <c r="G47" s="453"/>
      <c r="H47" s="453"/>
      <c r="I47" s="438"/>
      <c r="J47" s="438"/>
      <c r="K47" s="438"/>
      <c r="L47" s="438"/>
      <c r="M47" s="438"/>
    </row>
    <row r="48" spans="1:13" s="265" customFormat="1" ht="22.8">
      <c r="A48" s="241" t="str">
        <f>$B$14</f>
        <v>I.</v>
      </c>
      <c r="B48" s="191">
        <f>COUNT($A$14:B46)+1</f>
        <v>15</v>
      </c>
      <c r="C48" s="266" t="s">
        <v>685</v>
      </c>
      <c r="D48" s="139" t="s">
        <v>772</v>
      </c>
      <c r="E48" s="234" t="s">
        <v>13</v>
      </c>
      <c r="F48" s="565">
        <f>F42</f>
        <v>10</v>
      </c>
      <c r="G48" s="538"/>
      <c r="H48" s="453">
        <f>ROUND(F48*G48,2)</f>
        <v>0</v>
      </c>
      <c r="I48" s="438"/>
      <c r="J48" s="438"/>
      <c r="K48" s="438"/>
      <c r="L48" s="438"/>
      <c r="M48" s="438"/>
    </row>
    <row r="49" spans="1:13" s="265" customFormat="1" ht="12">
      <c r="A49" s="241"/>
      <c r="B49" s="191"/>
      <c r="C49" s="269"/>
      <c r="D49" s="139"/>
      <c r="E49" s="234"/>
      <c r="F49" s="565"/>
      <c r="G49" s="566"/>
      <c r="H49" s="453"/>
      <c r="I49" s="438"/>
      <c r="J49" s="438"/>
      <c r="K49" s="438"/>
      <c r="L49" s="438"/>
      <c r="M49" s="438"/>
    </row>
    <row r="50" spans="1:13" s="265" customFormat="1" ht="22.8">
      <c r="A50" s="241" t="str">
        <f>$B$14</f>
        <v>I.</v>
      </c>
      <c r="B50" s="191">
        <f>COUNT($A$14:B48)+1</f>
        <v>16</v>
      </c>
      <c r="C50" s="266"/>
      <c r="D50" s="139" t="s">
        <v>773</v>
      </c>
      <c r="E50" s="234" t="s">
        <v>13</v>
      </c>
      <c r="F50" s="565">
        <v>10</v>
      </c>
      <c r="G50" s="538"/>
      <c r="H50" s="453">
        <f>ROUND(F50*G50,2)</f>
        <v>0</v>
      </c>
      <c r="I50" s="438"/>
      <c r="J50" s="438"/>
      <c r="K50" s="438"/>
      <c r="L50" s="438"/>
      <c r="M50" s="438"/>
    </row>
    <row r="51" spans="1:13" s="265" customFormat="1" ht="12">
      <c r="A51" s="241"/>
      <c r="B51" s="191"/>
      <c r="C51" s="266"/>
      <c r="D51" s="568"/>
      <c r="E51" s="234"/>
      <c r="F51" s="565"/>
      <c r="G51" s="566"/>
      <c r="H51" s="453"/>
      <c r="I51" s="438"/>
      <c r="J51" s="438"/>
      <c r="K51" s="438"/>
      <c r="L51" s="438"/>
      <c r="M51" s="438"/>
    </row>
    <row r="52" spans="1:13" s="265" customFormat="1" ht="22.8">
      <c r="A52" s="241" t="str">
        <f>$B$14</f>
        <v>I.</v>
      </c>
      <c r="B52" s="191">
        <f>COUNT($A$14:B50)+1</f>
        <v>17</v>
      </c>
      <c r="C52" s="266" t="s">
        <v>272</v>
      </c>
      <c r="D52" s="568" t="s">
        <v>774</v>
      </c>
      <c r="E52" s="234" t="s">
        <v>2</v>
      </c>
      <c r="F52" s="565">
        <v>10</v>
      </c>
      <c r="G52" s="538"/>
      <c r="H52" s="453">
        <f>ROUND(F52*G52,2)</f>
        <v>0</v>
      </c>
      <c r="I52" s="438"/>
      <c r="J52" s="438"/>
      <c r="K52" s="438"/>
      <c r="L52" s="438"/>
      <c r="M52" s="438"/>
    </row>
    <row r="53" spans="1:13" s="265" customFormat="1" ht="12">
      <c r="A53" s="241"/>
      <c r="B53" s="191"/>
      <c r="C53" s="266"/>
      <c r="D53" s="567"/>
      <c r="E53" s="234"/>
      <c r="F53" s="565"/>
      <c r="G53" s="453"/>
      <c r="H53" s="453"/>
      <c r="I53" s="438"/>
      <c r="J53" s="438"/>
      <c r="K53" s="438"/>
      <c r="L53" s="438"/>
      <c r="M53" s="438"/>
    </row>
    <row r="54" spans="1:13" s="265" customFormat="1" ht="22.8">
      <c r="A54" s="241" t="str">
        <f>$B$14</f>
        <v>I.</v>
      </c>
      <c r="B54" s="191">
        <f>COUNT($A$14:B52)+1</f>
        <v>18</v>
      </c>
      <c r="C54" s="266" t="s">
        <v>388</v>
      </c>
      <c r="D54" s="568" t="s">
        <v>775</v>
      </c>
      <c r="E54" s="234" t="s">
        <v>2</v>
      </c>
      <c r="F54" s="565">
        <v>20</v>
      </c>
      <c r="G54" s="538"/>
      <c r="H54" s="453">
        <f>ROUND(F54*G54,2)</f>
        <v>0</v>
      </c>
      <c r="I54" s="438"/>
      <c r="J54" s="438"/>
      <c r="K54" s="438"/>
      <c r="L54" s="438"/>
      <c r="M54" s="438"/>
    </row>
    <row r="55" spans="1:13" s="265" customFormat="1" ht="12">
      <c r="A55" s="241"/>
      <c r="B55" s="191"/>
      <c r="C55" s="266"/>
      <c r="D55" s="139"/>
      <c r="E55" s="234"/>
      <c r="F55" s="565"/>
      <c r="G55" s="453"/>
      <c r="H55" s="453"/>
      <c r="I55" s="438"/>
      <c r="J55" s="438"/>
      <c r="K55" s="438"/>
      <c r="L55" s="438"/>
      <c r="M55" s="438"/>
    </row>
    <row r="56" spans="1:13" s="265" customFormat="1" ht="22.8">
      <c r="A56" s="241" t="str">
        <f>$B$14</f>
        <v>I.</v>
      </c>
      <c r="B56" s="191">
        <f>COUNT($A$14:B54)+1</f>
        <v>19</v>
      </c>
      <c r="C56" s="266" t="s">
        <v>275</v>
      </c>
      <c r="D56" s="568" t="s">
        <v>276</v>
      </c>
      <c r="E56" s="234" t="s">
        <v>112</v>
      </c>
      <c r="F56" s="565">
        <v>20</v>
      </c>
      <c r="G56" s="538"/>
      <c r="H56" s="453">
        <f>ROUND(F56*G56,2)</f>
        <v>0</v>
      </c>
      <c r="I56" s="438"/>
      <c r="J56" s="438"/>
      <c r="K56" s="438"/>
      <c r="L56" s="438"/>
      <c r="M56" s="438"/>
    </row>
    <row r="57" spans="1:13" s="265" customFormat="1" ht="12">
      <c r="A57" s="241"/>
      <c r="B57" s="191"/>
      <c r="C57" s="266"/>
      <c r="D57" s="568"/>
      <c r="E57" s="234"/>
      <c r="F57" s="565"/>
      <c r="G57" s="566"/>
      <c r="H57" s="453"/>
      <c r="I57" s="438"/>
      <c r="J57" s="438"/>
      <c r="K57" s="438"/>
      <c r="L57" s="438"/>
      <c r="M57" s="438"/>
    </row>
    <row r="58" spans="1:13" s="265" customFormat="1" ht="22.8">
      <c r="A58" s="241" t="str">
        <f>$B$14</f>
        <v>I.</v>
      </c>
      <c r="B58" s="191">
        <f>COUNT($A$14:B56)+1</f>
        <v>20</v>
      </c>
      <c r="C58" s="266" t="s">
        <v>686</v>
      </c>
      <c r="D58" s="568" t="s">
        <v>776</v>
      </c>
      <c r="E58" s="234" t="s">
        <v>112</v>
      </c>
      <c r="F58" s="565">
        <v>30</v>
      </c>
      <c r="G58" s="538"/>
      <c r="H58" s="453">
        <f>ROUND(F58*G58,2)</f>
        <v>0</v>
      </c>
      <c r="I58" s="438"/>
      <c r="J58" s="438"/>
      <c r="K58" s="438"/>
      <c r="L58" s="438"/>
      <c r="M58" s="438"/>
    </row>
    <row r="59" spans="1:13" s="265" customFormat="1" ht="12">
      <c r="A59" s="241"/>
      <c r="B59" s="191"/>
      <c r="C59" s="266"/>
      <c r="D59" s="568"/>
      <c r="E59" s="234"/>
      <c r="F59" s="565"/>
      <c r="G59" s="566"/>
      <c r="H59" s="453"/>
      <c r="I59" s="438"/>
      <c r="J59" s="438"/>
      <c r="K59" s="438"/>
      <c r="L59" s="438"/>
      <c r="M59" s="438"/>
    </row>
    <row r="60" spans="1:13" s="265" customFormat="1" ht="22.8">
      <c r="A60" s="241" t="str">
        <f>$B$14</f>
        <v>I.</v>
      </c>
      <c r="B60" s="191">
        <f>COUNT($A$14:B58)+1</f>
        <v>21</v>
      </c>
      <c r="C60" s="266" t="s">
        <v>278</v>
      </c>
      <c r="D60" s="568" t="s">
        <v>777</v>
      </c>
      <c r="E60" s="234" t="s">
        <v>109</v>
      </c>
      <c r="F60" s="565">
        <v>1</v>
      </c>
      <c r="G60" s="538"/>
      <c r="H60" s="453">
        <f>ROUND(F60*G60,2)</f>
        <v>0</v>
      </c>
      <c r="I60" s="438"/>
      <c r="J60" s="438"/>
      <c r="K60" s="438"/>
      <c r="L60" s="438"/>
      <c r="M60" s="438"/>
    </row>
    <row r="61" spans="1:13" s="265" customFormat="1" ht="12">
      <c r="A61" s="241"/>
      <c r="B61" s="191"/>
      <c r="C61" s="266"/>
      <c r="D61" s="568"/>
      <c r="E61" s="234"/>
      <c r="F61" s="565"/>
      <c r="G61" s="566"/>
      <c r="H61" s="453"/>
      <c r="I61" s="438"/>
      <c r="J61" s="438"/>
      <c r="K61" s="438"/>
      <c r="L61" s="438"/>
      <c r="M61" s="438"/>
    </row>
    <row r="62" spans="1:13" s="265" customFormat="1" ht="22.8">
      <c r="A62" s="241" t="str">
        <f>$B$14</f>
        <v>I.</v>
      </c>
      <c r="B62" s="191">
        <f>COUNT($A$14:B60)+1</f>
        <v>22</v>
      </c>
      <c r="C62" s="266" t="s">
        <v>278</v>
      </c>
      <c r="D62" s="568" t="s">
        <v>778</v>
      </c>
      <c r="E62" s="234" t="s">
        <v>109</v>
      </c>
      <c r="F62" s="565">
        <v>1</v>
      </c>
      <c r="G62" s="538"/>
      <c r="H62" s="453">
        <f>ROUND(F62*G62,2)</f>
        <v>0</v>
      </c>
      <c r="I62" s="438"/>
      <c r="J62" s="438"/>
      <c r="K62" s="438"/>
      <c r="L62" s="438"/>
      <c r="M62" s="438"/>
    </row>
    <row r="63" spans="1:13" s="265" customFormat="1" ht="12">
      <c r="A63" s="241"/>
      <c r="B63" s="191"/>
      <c r="C63" s="266"/>
      <c r="D63" s="568"/>
      <c r="E63" s="234"/>
      <c r="F63" s="565"/>
      <c r="G63" s="566"/>
      <c r="H63" s="453"/>
      <c r="I63" s="438"/>
      <c r="J63" s="438"/>
      <c r="K63" s="438"/>
      <c r="L63" s="438"/>
      <c r="M63" s="438"/>
    </row>
    <row r="64" spans="1:13" s="265" customFormat="1" ht="22.8">
      <c r="A64" s="241" t="str">
        <f>$B$14</f>
        <v>I.</v>
      </c>
      <c r="B64" s="191">
        <f>COUNT($A$14:B62)+1</f>
        <v>23</v>
      </c>
      <c r="C64" s="266" t="s">
        <v>279</v>
      </c>
      <c r="D64" s="567" t="s">
        <v>779</v>
      </c>
      <c r="E64" s="234" t="s">
        <v>109</v>
      </c>
      <c r="F64" s="565">
        <v>2</v>
      </c>
      <c r="G64" s="538"/>
      <c r="H64" s="453">
        <f>ROUND(F64*G64,2)</f>
        <v>0</v>
      </c>
      <c r="I64" s="438"/>
      <c r="J64" s="438"/>
      <c r="K64" s="438"/>
      <c r="L64" s="438"/>
      <c r="M64" s="438"/>
    </row>
    <row r="65" spans="1:13" s="265" customFormat="1" ht="12">
      <c r="A65" s="270"/>
      <c r="B65" s="269"/>
      <c r="C65" s="247"/>
      <c r="D65" s="454"/>
      <c r="E65" s="234"/>
      <c r="F65" s="565"/>
      <c r="G65" s="453"/>
      <c r="H65" s="453"/>
      <c r="I65" s="438"/>
      <c r="J65" s="438"/>
      <c r="K65" s="438"/>
      <c r="L65" s="438"/>
      <c r="M65" s="438"/>
    </row>
    <row r="66" spans="1:13" s="265" customFormat="1" ht="13.8" thickBot="1">
      <c r="A66" s="271"/>
      <c r="B66" s="249"/>
      <c r="C66" s="249"/>
      <c r="D66" s="455" t="str">
        <f>CONCATENATE(B14," ",D14," - SKUPAJ:")</f>
        <v>I. PREDDELA - SKUPAJ:</v>
      </c>
      <c r="E66" s="455"/>
      <c r="F66" s="569"/>
      <c r="G66" s="457"/>
      <c r="H66" s="458">
        <f>SUM(H18:H64)</f>
        <v>0</v>
      </c>
      <c r="I66" s="438"/>
      <c r="J66" s="438"/>
      <c r="K66" s="438"/>
      <c r="L66" s="438"/>
      <c r="M66" s="438"/>
    </row>
    <row r="67" spans="1:13" s="265" customFormat="1">
      <c r="A67" s="272"/>
      <c r="B67" s="251"/>
      <c r="C67" s="251"/>
      <c r="D67" s="459"/>
      <c r="E67" s="459"/>
      <c r="F67" s="570"/>
      <c r="G67" s="461"/>
      <c r="H67" s="462"/>
      <c r="I67" s="438"/>
      <c r="J67" s="438"/>
      <c r="K67" s="438"/>
      <c r="L67" s="438"/>
      <c r="M67" s="438"/>
    </row>
    <row r="68" spans="1:13" s="265" customFormat="1" ht="31.8" thickBot="1">
      <c r="A68" s="273"/>
      <c r="B68" s="253" t="s">
        <v>104</v>
      </c>
      <c r="C68" s="253"/>
      <c r="D68" s="443" t="s">
        <v>176</v>
      </c>
      <c r="E68" s="463"/>
      <c r="F68" s="571"/>
      <c r="G68" s="446"/>
      <c r="H68" s="447"/>
      <c r="I68" s="438"/>
      <c r="J68" s="438"/>
      <c r="K68" s="438"/>
      <c r="L68" s="438"/>
      <c r="M68" s="438"/>
    </row>
    <row r="69" spans="1:13" s="265" customFormat="1">
      <c r="A69" s="258"/>
      <c r="B69" s="255"/>
      <c r="C69" s="255"/>
      <c r="D69" s="440"/>
      <c r="E69" s="461"/>
      <c r="F69" s="572"/>
      <c r="G69" s="267"/>
      <c r="H69" s="465"/>
      <c r="I69" s="438"/>
      <c r="J69" s="438"/>
      <c r="K69" s="438"/>
      <c r="L69" s="438"/>
      <c r="M69" s="438"/>
    </row>
    <row r="70" spans="1:13" s="432" customFormat="1">
      <c r="A70" s="258"/>
      <c r="B70" s="255"/>
      <c r="C70" s="466" t="s">
        <v>177</v>
      </c>
      <c r="D70" s="448" t="s">
        <v>178</v>
      </c>
      <c r="E70" s="461"/>
      <c r="F70" s="572"/>
      <c r="G70" s="267"/>
      <c r="H70" s="465"/>
      <c r="I70" s="438"/>
      <c r="J70" s="438"/>
      <c r="K70" s="438"/>
      <c r="L70" s="438"/>
      <c r="M70" s="467"/>
    </row>
    <row r="71" spans="1:13" s="265" customFormat="1">
      <c r="A71" s="258"/>
      <c r="B71" s="255"/>
      <c r="C71" s="255"/>
      <c r="D71" s="440"/>
      <c r="E71" s="461"/>
      <c r="F71" s="572"/>
      <c r="G71" s="267"/>
      <c r="H71" s="465"/>
      <c r="I71" s="438"/>
      <c r="J71" s="438"/>
      <c r="K71" s="438"/>
      <c r="L71" s="438"/>
      <c r="M71" s="438"/>
    </row>
    <row r="72" spans="1:13" s="432" customFormat="1" ht="22.8">
      <c r="A72" s="241" t="str">
        <f>$B$68</f>
        <v>II.</v>
      </c>
      <c r="B72" s="240">
        <f>COUNT(#REF!)+1</f>
        <v>1</v>
      </c>
      <c r="C72" s="266" t="s">
        <v>181</v>
      </c>
      <c r="D72" s="139" t="s">
        <v>182</v>
      </c>
      <c r="E72" s="234" t="s">
        <v>109</v>
      </c>
      <c r="F72" s="565">
        <v>387</v>
      </c>
      <c r="G72" s="538"/>
      <c r="H72" s="453">
        <f>ROUND(F72*G72,2)</f>
        <v>0</v>
      </c>
      <c r="I72" s="438"/>
      <c r="J72" s="438"/>
      <c r="K72" s="438"/>
      <c r="L72" s="438"/>
    </row>
    <row r="73" spans="1:13" s="265" customFormat="1" ht="12">
      <c r="A73" s="241"/>
      <c r="B73" s="240"/>
      <c r="C73" s="266"/>
      <c r="D73" s="139"/>
      <c r="E73" s="234"/>
      <c r="F73" s="565"/>
      <c r="G73" s="453"/>
      <c r="H73" s="453"/>
      <c r="I73" s="438"/>
      <c r="J73" s="438"/>
      <c r="K73" s="438"/>
      <c r="L73" s="438"/>
      <c r="M73" s="438"/>
    </row>
    <row r="74" spans="1:13" s="432" customFormat="1" ht="22.8">
      <c r="A74" s="241" t="str">
        <f>$B$68</f>
        <v>II.</v>
      </c>
      <c r="B74" s="240">
        <f>COUNT($A$71:B73)+1</f>
        <v>2</v>
      </c>
      <c r="C74" s="266" t="s">
        <v>393</v>
      </c>
      <c r="D74" s="139" t="s">
        <v>780</v>
      </c>
      <c r="E74" s="234" t="s">
        <v>109</v>
      </c>
      <c r="F74" s="565">
        <v>505</v>
      </c>
      <c r="G74" s="538"/>
      <c r="H74" s="453">
        <f>ROUND(F74*G74,2)</f>
        <v>0</v>
      </c>
      <c r="I74" s="402"/>
      <c r="J74" s="402"/>
      <c r="K74" s="402"/>
      <c r="L74" s="471"/>
    </row>
    <row r="75" spans="1:13" s="265" customFormat="1">
      <c r="A75" s="241"/>
      <c r="B75" s="240"/>
      <c r="C75" s="266"/>
      <c r="D75" s="139"/>
      <c r="E75" s="234"/>
      <c r="F75" s="565"/>
      <c r="G75" s="453"/>
      <c r="H75" s="453"/>
      <c r="I75" s="402"/>
      <c r="J75" s="402"/>
      <c r="K75" s="402"/>
      <c r="L75" s="473"/>
      <c r="M75" s="438"/>
    </row>
    <row r="76" spans="1:13" s="432" customFormat="1" ht="34.200000000000003">
      <c r="A76" s="241" t="str">
        <f>$B$68</f>
        <v>II.</v>
      </c>
      <c r="B76" s="240">
        <f>COUNT($A$71:B75)+1</f>
        <v>3</v>
      </c>
      <c r="C76" s="266" t="s">
        <v>183</v>
      </c>
      <c r="D76" s="139" t="s">
        <v>781</v>
      </c>
      <c r="E76" s="234" t="s">
        <v>109</v>
      </c>
      <c r="F76" s="565">
        <v>1050</v>
      </c>
      <c r="G76" s="538"/>
      <c r="H76" s="453">
        <f>ROUND(F76*G76,2)</f>
        <v>0</v>
      </c>
      <c r="I76" s="402"/>
      <c r="J76" s="402"/>
      <c r="K76" s="402"/>
      <c r="L76" s="471"/>
    </row>
    <row r="77" spans="1:13" s="265" customFormat="1">
      <c r="A77" s="242"/>
      <c r="B77" s="191"/>
      <c r="C77" s="266"/>
      <c r="D77" s="139"/>
      <c r="E77" s="234"/>
      <c r="F77" s="565"/>
      <c r="G77" s="453"/>
      <c r="H77" s="453"/>
      <c r="I77" s="402"/>
      <c r="J77" s="402"/>
      <c r="K77" s="402"/>
      <c r="L77" s="473"/>
      <c r="M77" s="438"/>
    </row>
    <row r="78" spans="1:13" s="432" customFormat="1" ht="57">
      <c r="A78" s="241" t="str">
        <f>$B$68</f>
        <v>II.</v>
      </c>
      <c r="B78" s="240">
        <f>COUNT($A$71:B77)+1</f>
        <v>4</v>
      </c>
      <c r="C78" s="266" t="s">
        <v>282</v>
      </c>
      <c r="D78" s="139" t="s">
        <v>782</v>
      </c>
      <c r="E78" s="234" t="s">
        <v>109</v>
      </c>
      <c r="F78" s="565">
        <v>105</v>
      </c>
      <c r="G78" s="538"/>
      <c r="H78" s="453">
        <f>ROUND(F78*G78,2)</f>
        <v>0</v>
      </c>
      <c r="I78" s="402"/>
      <c r="J78" s="402"/>
      <c r="K78" s="402"/>
      <c r="L78" s="471"/>
    </row>
    <row r="79" spans="1:13" s="265" customFormat="1">
      <c r="A79" s="242"/>
      <c r="B79" s="191"/>
      <c r="C79" s="266"/>
      <c r="D79" s="139"/>
      <c r="E79" s="234"/>
      <c r="F79" s="565"/>
      <c r="G79" s="453"/>
      <c r="H79" s="453"/>
      <c r="I79" s="402"/>
      <c r="J79" s="402"/>
      <c r="K79" s="402"/>
      <c r="L79" s="473"/>
      <c r="M79" s="438"/>
    </row>
    <row r="80" spans="1:13" s="432" customFormat="1" ht="22.8">
      <c r="A80" s="241" t="str">
        <f>$B$68</f>
        <v>II.</v>
      </c>
      <c r="B80" s="240">
        <f>COUNT($A$71:B79)+1</f>
        <v>5</v>
      </c>
      <c r="C80" s="266" t="s">
        <v>285</v>
      </c>
      <c r="D80" s="139" t="s">
        <v>917</v>
      </c>
      <c r="E80" s="234" t="s">
        <v>109</v>
      </c>
      <c r="F80" s="565">
        <v>45</v>
      </c>
      <c r="G80" s="538"/>
      <c r="H80" s="453">
        <f>ROUND(F80*G80,2)</f>
        <v>0</v>
      </c>
      <c r="I80" s="402"/>
      <c r="J80" s="402"/>
      <c r="K80" s="402"/>
      <c r="L80" s="471"/>
    </row>
    <row r="81" spans="1:13" s="265" customFormat="1">
      <c r="A81" s="242"/>
      <c r="B81" s="191"/>
      <c r="C81" s="191"/>
      <c r="D81" s="139"/>
      <c r="E81" s="234"/>
      <c r="F81" s="565"/>
      <c r="G81" s="470"/>
      <c r="H81" s="470"/>
      <c r="I81" s="402"/>
      <c r="J81" s="402"/>
      <c r="K81" s="402"/>
      <c r="L81" s="473"/>
      <c r="M81" s="438"/>
    </row>
    <row r="82" spans="1:13" s="432" customFormat="1">
      <c r="A82" s="254"/>
      <c r="B82" s="255"/>
      <c r="C82" s="466" t="s">
        <v>184</v>
      </c>
      <c r="D82" s="448" t="s">
        <v>185</v>
      </c>
      <c r="E82" s="439"/>
      <c r="F82" s="558"/>
      <c r="G82" s="267"/>
      <c r="H82" s="465"/>
      <c r="I82" s="402"/>
      <c r="J82" s="402"/>
      <c r="K82" s="402"/>
      <c r="L82" s="471"/>
    </row>
    <row r="83" spans="1:13" s="432" customFormat="1">
      <c r="A83" s="242"/>
      <c r="B83" s="191"/>
      <c r="C83" s="191"/>
      <c r="D83" s="139"/>
      <c r="E83" s="234"/>
      <c r="F83" s="565"/>
      <c r="G83" s="470"/>
      <c r="H83" s="470"/>
      <c r="I83" s="402"/>
      <c r="J83" s="402"/>
      <c r="K83" s="402"/>
      <c r="L83" s="471"/>
    </row>
    <row r="84" spans="1:13" s="432" customFormat="1" ht="22.8">
      <c r="A84" s="241" t="str">
        <f>$B$68</f>
        <v>II.</v>
      </c>
      <c r="B84" s="240">
        <f>COUNT($A$71:B83)+1</f>
        <v>6</v>
      </c>
      <c r="C84" s="266" t="s">
        <v>186</v>
      </c>
      <c r="D84" s="139" t="s">
        <v>187</v>
      </c>
      <c r="E84" s="234" t="s">
        <v>2</v>
      </c>
      <c r="F84" s="573">
        <v>2105</v>
      </c>
      <c r="G84" s="538"/>
      <c r="H84" s="453">
        <f>ROUND(F84*G84,2)</f>
        <v>0</v>
      </c>
      <c r="I84" s="473"/>
      <c r="J84" s="402"/>
      <c r="K84" s="402"/>
      <c r="L84" s="471"/>
    </row>
    <row r="85" spans="1:13" s="432" customFormat="1">
      <c r="A85" s="242"/>
      <c r="B85" s="191"/>
      <c r="C85" s="191"/>
      <c r="D85" s="139"/>
      <c r="E85" s="234"/>
      <c r="F85" s="565"/>
      <c r="G85" s="470"/>
      <c r="H85" s="470"/>
      <c r="I85" s="402"/>
      <c r="J85" s="402"/>
      <c r="K85" s="402"/>
      <c r="L85" s="471"/>
    </row>
    <row r="86" spans="1:13" s="432" customFormat="1">
      <c r="A86" s="254"/>
      <c r="B86" s="255"/>
      <c r="C86" s="466" t="s">
        <v>188</v>
      </c>
      <c r="D86" s="448" t="s">
        <v>189</v>
      </c>
      <c r="E86" s="439"/>
      <c r="F86" s="558"/>
      <c r="G86" s="267"/>
      <c r="H86" s="465"/>
      <c r="I86" s="402"/>
      <c r="J86" s="402"/>
      <c r="K86" s="402"/>
      <c r="L86" s="471"/>
    </row>
    <row r="87" spans="1:13" s="265" customFormat="1">
      <c r="A87" s="242"/>
      <c r="B87" s="191"/>
      <c r="C87" s="191"/>
      <c r="D87" s="139"/>
      <c r="E87" s="234"/>
      <c r="F87" s="565"/>
      <c r="G87" s="470"/>
      <c r="H87" s="470"/>
      <c r="I87" s="402"/>
      <c r="J87" s="402"/>
      <c r="K87" s="402"/>
      <c r="L87" s="474"/>
      <c r="M87" s="438"/>
    </row>
    <row r="88" spans="1:13" s="432" customFormat="1" ht="22.8">
      <c r="A88" s="241" t="str">
        <f>$B$68</f>
        <v>II.</v>
      </c>
      <c r="B88" s="240">
        <f>COUNT($A$71:B87)+1</f>
        <v>7</v>
      </c>
      <c r="C88" s="266" t="s">
        <v>190</v>
      </c>
      <c r="D88" s="139" t="s">
        <v>687</v>
      </c>
      <c r="E88" s="234" t="s">
        <v>109</v>
      </c>
      <c r="F88" s="565">
        <v>445</v>
      </c>
      <c r="G88" s="538"/>
      <c r="H88" s="453">
        <f>ROUND(F88*G88,2)</f>
        <v>0</v>
      </c>
      <c r="I88" s="402"/>
      <c r="J88" s="402"/>
      <c r="K88" s="402"/>
      <c r="L88" s="471"/>
    </row>
    <row r="89" spans="1:13" s="265" customFormat="1">
      <c r="A89" s="242"/>
      <c r="B89" s="191"/>
      <c r="C89" s="266"/>
      <c r="D89" s="139"/>
      <c r="E89" s="234"/>
      <c r="F89" s="565"/>
      <c r="G89" s="453"/>
      <c r="H89" s="453"/>
      <c r="I89" s="402"/>
      <c r="J89" s="402"/>
      <c r="K89" s="402"/>
      <c r="L89" s="474"/>
      <c r="M89" s="438"/>
    </row>
    <row r="90" spans="1:13" s="432" customFormat="1" ht="22.8">
      <c r="A90" s="241" t="str">
        <f>$B$68</f>
        <v>II.</v>
      </c>
      <c r="B90" s="240">
        <f>COUNT($A$71:B89)+1</f>
        <v>8</v>
      </c>
      <c r="C90" s="266" t="s">
        <v>396</v>
      </c>
      <c r="D90" s="139" t="s">
        <v>688</v>
      </c>
      <c r="E90" s="234" t="s">
        <v>109</v>
      </c>
      <c r="F90" s="565">
        <v>445</v>
      </c>
      <c r="G90" s="538"/>
      <c r="H90" s="453">
        <f>ROUND(F90*G90,2)</f>
        <v>0</v>
      </c>
      <c r="I90" s="402"/>
      <c r="J90" s="402"/>
      <c r="K90" s="402"/>
      <c r="L90" s="471"/>
    </row>
    <row r="91" spans="1:13" s="265" customFormat="1">
      <c r="A91" s="242"/>
      <c r="B91" s="191"/>
      <c r="C91" s="266"/>
      <c r="D91" s="139"/>
      <c r="E91" s="234"/>
      <c r="F91" s="565"/>
      <c r="G91" s="453"/>
      <c r="H91" s="453"/>
      <c r="I91" s="402"/>
      <c r="J91" s="402"/>
      <c r="K91" s="402"/>
      <c r="L91" s="474"/>
      <c r="M91" s="438"/>
    </row>
    <row r="92" spans="1:13" s="432" customFormat="1" ht="22.8">
      <c r="A92" s="241" t="str">
        <f>$B$68</f>
        <v>II.</v>
      </c>
      <c r="B92" s="240">
        <f>COUNT($A$71:B91)+1</f>
        <v>9</v>
      </c>
      <c r="C92" s="266" t="s">
        <v>400</v>
      </c>
      <c r="D92" s="139" t="s">
        <v>401</v>
      </c>
      <c r="E92" s="234" t="s">
        <v>109</v>
      </c>
      <c r="F92" s="573">
        <v>3220</v>
      </c>
      <c r="G92" s="538"/>
      <c r="H92" s="453">
        <f>ROUND(F92*G92,2)</f>
        <v>0</v>
      </c>
      <c r="I92" s="402"/>
      <c r="J92" s="402"/>
      <c r="K92" s="402"/>
      <c r="L92" s="471"/>
    </row>
    <row r="93" spans="1:13" s="265" customFormat="1">
      <c r="A93" s="242"/>
      <c r="B93" s="191"/>
      <c r="C93" s="266"/>
      <c r="D93" s="139"/>
      <c r="E93" s="234"/>
      <c r="F93" s="573"/>
      <c r="G93" s="453"/>
      <c r="H93" s="453"/>
      <c r="I93" s="402"/>
      <c r="J93" s="402"/>
      <c r="K93" s="402"/>
      <c r="L93" s="474"/>
      <c r="M93" s="438"/>
    </row>
    <row r="94" spans="1:13" s="432" customFormat="1" ht="22.8">
      <c r="A94" s="241" t="str">
        <f>$B$68</f>
        <v>II.</v>
      </c>
      <c r="B94" s="240">
        <f>COUNT($A$71:B93)+1</f>
        <v>10</v>
      </c>
      <c r="C94" s="266" t="s">
        <v>402</v>
      </c>
      <c r="D94" s="574" t="s">
        <v>403</v>
      </c>
      <c r="E94" s="234" t="s">
        <v>109</v>
      </c>
      <c r="F94" s="565">
        <v>1218</v>
      </c>
      <c r="G94" s="538"/>
      <c r="H94" s="453">
        <f>ROUND(F94*G94,2)</f>
        <v>0</v>
      </c>
      <c r="I94" s="265"/>
      <c r="J94" s="265"/>
      <c r="K94" s="265"/>
      <c r="L94" s="575"/>
    </row>
    <row r="95" spans="1:13" s="265" customFormat="1">
      <c r="A95" s="242"/>
      <c r="B95" s="191"/>
      <c r="C95" s="191"/>
      <c r="D95" s="139"/>
      <c r="E95" s="234"/>
      <c r="F95" s="565"/>
      <c r="G95" s="470"/>
      <c r="H95" s="470"/>
      <c r="I95" s="402"/>
      <c r="J95" s="402"/>
      <c r="K95" s="402"/>
      <c r="L95" s="474"/>
      <c r="M95" s="438"/>
    </row>
    <row r="96" spans="1:13" s="265" customFormat="1">
      <c r="A96" s="254"/>
      <c r="B96" s="255"/>
      <c r="C96" s="466" t="s">
        <v>192</v>
      </c>
      <c r="D96" s="448" t="s">
        <v>193</v>
      </c>
      <c r="E96" s="439"/>
      <c r="F96" s="558"/>
      <c r="G96" s="267"/>
      <c r="H96" s="465"/>
      <c r="I96" s="402"/>
      <c r="J96" s="402"/>
      <c r="K96" s="402"/>
      <c r="L96" s="474"/>
      <c r="M96" s="438"/>
    </row>
    <row r="97" spans="1:13" s="265" customFormat="1">
      <c r="A97" s="242"/>
      <c r="B97" s="191"/>
      <c r="C97" s="191"/>
      <c r="D97" s="139"/>
      <c r="E97" s="234"/>
      <c r="F97" s="565"/>
      <c r="G97" s="470"/>
      <c r="H97" s="470"/>
      <c r="I97" s="402"/>
      <c r="J97" s="402"/>
      <c r="K97" s="402"/>
      <c r="L97" s="474"/>
      <c r="M97" s="438"/>
    </row>
    <row r="98" spans="1:13" s="432" customFormat="1" ht="22.8">
      <c r="A98" s="241" t="str">
        <f>$B$68</f>
        <v>II.</v>
      </c>
      <c r="B98" s="240">
        <f>COUNT($A$71:B97)+1</f>
        <v>11</v>
      </c>
      <c r="C98" s="266" t="s">
        <v>194</v>
      </c>
      <c r="D98" s="139" t="s">
        <v>195</v>
      </c>
      <c r="E98" s="234" t="s">
        <v>2</v>
      </c>
      <c r="F98" s="573">
        <v>1678</v>
      </c>
      <c r="G98" s="538"/>
      <c r="H98" s="453">
        <f>ROUND(F98*G98,2)</f>
        <v>0</v>
      </c>
      <c r="I98" s="402"/>
      <c r="J98" s="402"/>
      <c r="K98" s="402"/>
      <c r="L98" s="471"/>
    </row>
    <row r="99" spans="1:13" s="476" customFormat="1">
      <c r="A99" s="242"/>
      <c r="B99" s="191"/>
      <c r="C99" s="266"/>
      <c r="D99" s="139"/>
      <c r="E99" s="234"/>
      <c r="F99" s="573"/>
      <c r="G99" s="453"/>
      <c r="H99" s="453"/>
      <c r="I99" s="402"/>
      <c r="J99" s="402"/>
      <c r="K99" s="402"/>
    </row>
    <row r="100" spans="1:13" s="432" customFormat="1" ht="22.8">
      <c r="A100" s="241" t="str">
        <f>$B$68</f>
        <v>II.</v>
      </c>
      <c r="B100" s="240">
        <f>COUNT($A$71:B99)+1</f>
        <v>12</v>
      </c>
      <c r="C100" s="266" t="s">
        <v>689</v>
      </c>
      <c r="D100" s="139" t="s">
        <v>690</v>
      </c>
      <c r="E100" s="234" t="s">
        <v>2</v>
      </c>
      <c r="F100" s="573">
        <v>980</v>
      </c>
      <c r="G100" s="538"/>
      <c r="H100" s="453">
        <f>ROUND(F100*G100,2)</f>
        <v>0</v>
      </c>
      <c r="I100" s="402"/>
      <c r="J100" s="402"/>
      <c r="K100" s="402"/>
      <c r="L100" s="471"/>
    </row>
    <row r="101" spans="1:13">
      <c r="A101" s="242"/>
      <c r="B101" s="191"/>
      <c r="C101" s="266"/>
      <c r="D101" s="139"/>
      <c r="E101" s="234"/>
      <c r="F101" s="573"/>
      <c r="G101" s="453"/>
      <c r="H101" s="453"/>
      <c r="I101" s="402"/>
      <c r="J101" s="402"/>
      <c r="K101" s="402"/>
    </row>
    <row r="102" spans="1:13" s="432" customFormat="1">
      <c r="A102" s="241" t="str">
        <f>$B$68</f>
        <v>II.</v>
      </c>
      <c r="B102" s="240">
        <f>COUNT($A$71:B101)+1</f>
        <v>13</v>
      </c>
      <c r="C102" s="266" t="s">
        <v>196</v>
      </c>
      <c r="D102" s="139" t="s">
        <v>115</v>
      </c>
      <c r="E102" s="234" t="s">
        <v>2</v>
      </c>
      <c r="F102" s="573">
        <f>F98+F100</f>
        <v>2658</v>
      </c>
      <c r="G102" s="538"/>
      <c r="H102" s="453">
        <f>ROUND(F102*G102,2)</f>
        <v>0</v>
      </c>
      <c r="I102" s="402"/>
      <c r="J102" s="402"/>
      <c r="K102" s="402"/>
      <c r="L102" s="471"/>
    </row>
    <row r="103" spans="1:13" s="384" customFormat="1">
      <c r="A103" s="242"/>
      <c r="B103" s="191"/>
      <c r="C103" s="266"/>
      <c r="D103" s="139"/>
      <c r="E103" s="234"/>
      <c r="F103" s="573"/>
      <c r="G103" s="453"/>
      <c r="H103" s="453"/>
      <c r="I103" s="402"/>
      <c r="J103" s="402"/>
      <c r="K103" s="402"/>
    </row>
    <row r="104" spans="1:13" s="432" customFormat="1" ht="45.6">
      <c r="A104" s="241" t="str">
        <f>$B$68</f>
        <v>II.</v>
      </c>
      <c r="B104" s="240">
        <f>COUNT($A$71:B103)+1</f>
        <v>14</v>
      </c>
      <c r="C104" s="266" t="s">
        <v>691</v>
      </c>
      <c r="D104" s="139" t="s">
        <v>692</v>
      </c>
      <c r="E104" s="234" t="s">
        <v>109</v>
      </c>
      <c r="F104" s="573">
        <v>28</v>
      </c>
      <c r="G104" s="538"/>
      <c r="H104" s="453">
        <f>ROUND(F104*G104,2)</f>
        <v>0</v>
      </c>
      <c r="I104" s="402"/>
      <c r="J104" s="402"/>
      <c r="K104" s="402"/>
      <c r="L104" s="471"/>
    </row>
    <row r="105" spans="1:13" s="384" customFormat="1">
      <c r="A105" s="242"/>
      <c r="B105" s="191"/>
      <c r="C105" s="266"/>
      <c r="D105" s="139"/>
      <c r="E105" s="234"/>
      <c r="F105" s="573"/>
      <c r="G105" s="453"/>
      <c r="H105" s="453"/>
      <c r="I105" s="402"/>
      <c r="J105" s="402"/>
      <c r="K105" s="402"/>
    </row>
    <row r="106" spans="1:13" s="432" customFormat="1" ht="22.8">
      <c r="A106" s="241" t="str">
        <f>$B$68</f>
        <v>II.</v>
      </c>
      <c r="B106" s="240">
        <f>COUNT($A$71:B105)+1</f>
        <v>15</v>
      </c>
      <c r="C106" s="266" t="s">
        <v>693</v>
      </c>
      <c r="D106" s="139" t="s">
        <v>694</v>
      </c>
      <c r="E106" s="234" t="s">
        <v>2</v>
      </c>
      <c r="F106" s="565">
        <v>30</v>
      </c>
      <c r="G106" s="538"/>
      <c r="H106" s="453">
        <f>ROUND(F106*G106,2)</f>
        <v>0</v>
      </c>
      <c r="I106" s="402"/>
      <c r="J106" s="402"/>
      <c r="K106" s="402"/>
      <c r="L106" s="471"/>
    </row>
    <row r="107" spans="1:13" s="384" customFormat="1">
      <c r="A107" s="242"/>
      <c r="B107" s="191"/>
      <c r="C107" s="266"/>
      <c r="D107" s="139"/>
      <c r="E107" s="234"/>
      <c r="F107" s="565"/>
      <c r="G107" s="453"/>
      <c r="H107" s="453"/>
      <c r="I107" s="402"/>
      <c r="J107" s="402"/>
      <c r="K107" s="402"/>
    </row>
    <row r="108" spans="1:13" s="432" customFormat="1" ht="22.8">
      <c r="A108" s="241" t="str">
        <f>$B$68</f>
        <v>II.</v>
      </c>
      <c r="B108" s="240">
        <f>COUNT($A$71:B107)+1</f>
        <v>16</v>
      </c>
      <c r="C108" s="266"/>
      <c r="D108" s="139" t="s">
        <v>695</v>
      </c>
      <c r="E108" s="234" t="s">
        <v>109</v>
      </c>
      <c r="F108" s="565">
        <v>2</v>
      </c>
      <c r="G108" s="538"/>
      <c r="H108" s="453">
        <f>ROUND(F108*G108,2)</f>
        <v>0</v>
      </c>
      <c r="I108" s="402"/>
      <c r="J108" s="402"/>
      <c r="K108" s="402"/>
      <c r="L108" s="471"/>
    </row>
    <row r="109" spans="1:13" s="432" customFormat="1">
      <c r="A109" s="241"/>
      <c r="B109" s="240"/>
      <c r="C109" s="266"/>
      <c r="D109" s="139"/>
      <c r="E109" s="234"/>
      <c r="F109" s="565"/>
      <c r="G109" s="538"/>
      <c r="H109" s="453"/>
      <c r="I109" s="402"/>
      <c r="J109" s="402"/>
      <c r="K109" s="402"/>
      <c r="L109" s="471"/>
    </row>
    <row r="110" spans="1:13" s="432" customFormat="1">
      <c r="A110" s="607"/>
      <c r="B110" s="608"/>
      <c r="C110" s="616" t="s">
        <v>921</v>
      </c>
      <c r="D110" s="617" t="s">
        <v>922</v>
      </c>
      <c r="E110" s="618"/>
      <c r="F110" s="619"/>
      <c r="G110" s="453"/>
      <c r="H110" s="453"/>
      <c r="I110" s="402"/>
      <c r="J110" s="402"/>
      <c r="K110" s="402"/>
      <c r="L110" s="471"/>
    </row>
    <row r="111" spans="1:13" s="432" customFormat="1">
      <c r="A111" s="609"/>
      <c r="B111" s="610"/>
      <c r="C111" s="620"/>
      <c r="D111" s="621"/>
      <c r="E111" s="622"/>
      <c r="F111" s="623"/>
      <c r="G111" s="453"/>
      <c r="H111" s="453"/>
      <c r="I111" s="402"/>
      <c r="J111" s="402"/>
      <c r="K111" s="402"/>
      <c r="L111" s="471"/>
    </row>
    <row r="112" spans="1:13" ht="22.8">
      <c r="A112" s="609">
        <f>$B$70</f>
        <v>0</v>
      </c>
      <c r="B112" s="610">
        <f>COUNT($A$74:B111)+1</f>
        <v>16</v>
      </c>
      <c r="C112" s="620"/>
      <c r="D112" s="621" t="s">
        <v>923</v>
      </c>
      <c r="E112" s="622" t="s">
        <v>13</v>
      </c>
      <c r="F112" s="623">
        <v>50</v>
      </c>
      <c r="G112" s="611"/>
      <c r="H112" s="453">
        <f t="shared" ref="H112" si="0">ROUND(F112*G112,2)</f>
        <v>0</v>
      </c>
      <c r="I112" s="402"/>
      <c r="J112" s="402"/>
      <c r="K112" s="402"/>
    </row>
    <row r="113" spans="1:11" s="478" customFormat="1">
      <c r="A113" s="242"/>
      <c r="B113" s="191"/>
      <c r="C113" s="191"/>
      <c r="D113" s="139"/>
      <c r="E113" s="469"/>
      <c r="F113" s="564"/>
      <c r="G113" s="470"/>
      <c r="H113" s="470"/>
      <c r="I113" s="477"/>
      <c r="J113" s="477"/>
      <c r="K113" s="477"/>
    </row>
    <row r="114" spans="1:11" s="480" customFormat="1" ht="13.8" thickBot="1">
      <c r="A114" s="248"/>
      <c r="B114" s="249"/>
      <c r="C114" s="249"/>
      <c r="D114" s="455" t="str">
        <f>CONCATENATE(B68," ",D68," - SKUPAJ:")</f>
        <v>II. ZEMELJSKA DELA IN TEMELJENJE - SKUPAJ:</v>
      </c>
      <c r="E114" s="455"/>
      <c r="F114" s="569"/>
      <c r="G114" s="457"/>
      <c r="H114" s="458">
        <f>SUM(H72:H112)</f>
        <v>0</v>
      </c>
      <c r="I114" s="479"/>
      <c r="J114" s="479"/>
      <c r="K114" s="479"/>
    </row>
    <row r="115" spans="1:11" s="480" customFormat="1">
      <c r="A115" s="250"/>
      <c r="B115" s="251"/>
      <c r="C115" s="251"/>
      <c r="D115" s="459"/>
      <c r="E115" s="459"/>
      <c r="F115" s="570"/>
      <c r="G115" s="461"/>
      <c r="H115" s="461"/>
      <c r="I115" s="479"/>
      <c r="J115" s="479"/>
      <c r="K115" s="479"/>
    </row>
    <row r="116" spans="1:11" s="476" customFormat="1" ht="16.2" thickBot="1">
      <c r="A116" s="252"/>
      <c r="B116" s="253" t="s">
        <v>110</v>
      </c>
      <c r="C116" s="253"/>
      <c r="D116" s="443" t="s">
        <v>114</v>
      </c>
      <c r="E116" s="463"/>
      <c r="F116" s="571"/>
      <c r="G116" s="446"/>
      <c r="H116" s="446"/>
      <c r="I116" s="545"/>
      <c r="J116" s="545"/>
      <c r="K116" s="545"/>
    </row>
    <row r="117" spans="1:11" s="480" customFormat="1">
      <c r="A117" s="254"/>
      <c r="B117" s="255"/>
      <c r="C117" s="255"/>
      <c r="D117" s="440"/>
      <c r="E117" s="461"/>
      <c r="F117" s="572"/>
      <c r="G117" s="267"/>
      <c r="H117" s="465"/>
      <c r="I117" s="477"/>
      <c r="J117" s="477"/>
      <c r="K117" s="477"/>
    </row>
    <row r="118" spans="1:11" s="265" customFormat="1">
      <c r="A118" s="254"/>
      <c r="B118" s="255"/>
      <c r="C118" s="466" t="s">
        <v>299</v>
      </c>
      <c r="D118" s="448" t="s">
        <v>300</v>
      </c>
      <c r="E118" s="461"/>
      <c r="F118" s="572"/>
      <c r="G118" s="267"/>
      <c r="H118" s="465"/>
      <c r="I118" s="545"/>
      <c r="J118" s="545"/>
      <c r="K118" s="545"/>
    </row>
    <row r="119" spans="1:11" s="265" customFormat="1">
      <c r="A119" s="254"/>
      <c r="B119" s="255"/>
      <c r="C119" s="466"/>
      <c r="D119" s="448"/>
      <c r="E119" s="461"/>
      <c r="F119" s="572"/>
      <c r="G119" s="267"/>
      <c r="H119" s="465"/>
      <c r="I119" s="545"/>
      <c r="J119" s="545"/>
      <c r="K119" s="545"/>
    </row>
    <row r="120" spans="1:11" s="265" customFormat="1" ht="34.200000000000003">
      <c r="A120" s="241" t="str">
        <f>$B$116</f>
        <v>III.</v>
      </c>
      <c r="B120" s="240">
        <f>1</f>
        <v>1</v>
      </c>
      <c r="C120" s="269" t="s">
        <v>303</v>
      </c>
      <c r="D120" s="139" t="s">
        <v>304</v>
      </c>
      <c r="E120" s="234" t="s">
        <v>109</v>
      </c>
      <c r="F120" s="565">
        <v>840</v>
      </c>
      <c r="G120" s="538"/>
      <c r="H120" s="453">
        <f>ROUND(F120*G120,2)</f>
        <v>0</v>
      </c>
      <c r="I120" s="545"/>
      <c r="J120" s="545"/>
      <c r="K120" s="545"/>
    </row>
    <row r="121" spans="1:11" s="265" customFormat="1">
      <c r="A121" s="241"/>
      <c r="B121" s="240"/>
      <c r="C121" s="269"/>
      <c r="D121" s="139"/>
      <c r="E121" s="234"/>
      <c r="F121" s="565"/>
      <c r="G121" s="453"/>
      <c r="H121" s="453"/>
      <c r="I121" s="545"/>
      <c r="J121" s="545"/>
      <c r="K121" s="545"/>
    </row>
    <row r="122" spans="1:11" s="265" customFormat="1" ht="22.8">
      <c r="A122" s="241" t="str">
        <f>$B$116</f>
        <v>III.</v>
      </c>
      <c r="B122" s="240">
        <f>COUNT($A$119:B120)+1</f>
        <v>2</v>
      </c>
      <c r="C122" s="269" t="s">
        <v>307</v>
      </c>
      <c r="D122" s="139" t="s">
        <v>696</v>
      </c>
      <c r="E122" s="234" t="s">
        <v>2</v>
      </c>
      <c r="F122" s="573">
        <v>1600</v>
      </c>
      <c r="G122" s="538"/>
      <c r="H122" s="453">
        <f>ROUND(F122*G122,2)</f>
        <v>0</v>
      </c>
      <c r="I122" s="545"/>
      <c r="J122" s="545"/>
      <c r="K122" s="545"/>
    </row>
    <row r="123" spans="1:11" s="265" customFormat="1">
      <c r="A123" s="254"/>
      <c r="B123" s="255"/>
      <c r="C123" s="466"/>
      <c r="D123" s="448"/>
      <c r="E123" s="461"/>
      <c r="F123" s="558"/>
      <c r="G123" s="267"/>
      <c r="H123" s="465"/>
      <c r="I123" s="545"/>
      <c r="J123" s="545"/>
      <c r="K123" s="545"/>
    </row>
    <row r="124" spans="1:11" s="265" customFormat="1">
      <c r="A124" s="254"/>
      <c r="B124" s="255"/>
      <c r="C124" s="466" t="s">
        <v>199</v>
      </c>
      <c r="D124" s="448" t="s">
        <v>200</v>
      </c>
      <c r="E124" s="461"/>
      <c r="F124" s="558"/>
      <c r="G124" s="267"/>
      <c r="H124" s="465"/>
      <c r="I124" s="545"/>
      <c r="J124" s="545"/>
      <c r="K124" s="545"/>
    </row>
    <row r="125" spans="1:11" s="265" customFormat="1">
      <c r="A125" s="254"/>
      <c r="B125" s="255"/>
      <c r="C125" s="466"/>
      <c r="D125" s="448"/>
      <c r="E125" s="461"/>
      <c r="F125" s="558"/>
      <c r="G125" s="267"/>
      <c r="H125" s="465"/>
      <c r="I125" s="545"/>
      <c r="J125" s="545"/>
      <c r="K125" s="545"/>
    </row>
    <row r="126" spans="1:11" s="265" customFormat="1">
      <c r="A126" s="241" t="str">
        <f>$B$116</f>
        <v>III.</v>
      </c>
      <c r="B126" s="240">
        <f>COUNT($A$119:B124)+1</f>
        <v>3</v>
      </c>
      <c r="C126" s="266" t="s">
        <v>697</v>
      </c>
      <c r="D126" s="139" t="s">
        <v>128</v>
      </c>
      <c r="E126" s="234" t="s">
        <v>2</v>
      </c>
      <c r="F126" s="573">
        <v>1600</v>
      </c>
      <c r="G126" s="538"/>
      <c r="H126" s="453">
        <f>ROUND(F126*G126,2)</f>
        <v>0</v>
      </c>
      <c r="I126" s="545"/>
      <c r="J126" s="545"/>
      <c r="K126" s="545"/>
    </row>
    <row r="127" spans="1:11" s="265" customFormat="1">
      <c r="A127" s="254"/>
      <c r="B127" s="255"/>
      <c r="C127" s="266"/>
      <c r="D127" s="139"/>
      <c r="E127" s="234"/>
      <c r="F127" s="573"/>
      <c r="G127" s="453"/>
      <c r="H127" s="453"/>
      <c r="I127" s="545"/>
      <c r="J127" s="545"/>
      <c r="K127" s="545"/>
    </row>
    <row r="128" spans="1:11" s="265" customFormat="1" ht="22.8">
      <c r="A128" s="241" t="str">
        <f>$B$116</f>
        <v>III.</v>
      </c>
      <c r="B128" s="240">
        <f>COUNT($A$119:B126)+1</f>
        <v>4</v>
      </c>
      <c r="C128" s="266" t="s">
        <v>408</v>
      </c>
      <c r="D128" s="139" t="s">
        <v>698</v>
      </c>
      <c r="E128" s="234" t="s">
        <v>2</v>
      </c>
      <c r="F128" s="573">
        <v>1575</v>
      </c>
      <c r="G128" s="538"/>
      <c r="H128" s="453">
        <f>ROUND(F128*G128,2)</f>
        <v>0</v>
      </c>
      <c r="I128" s="545"/>
      <c r="J128" s="545"/>
      <c r="K128" s="545"/>
    </row>
    <row r="129" spans="1:11" s="265" customFormat="1" ht="11.4">
      <c r="A129" s="242"/>
      <c r="B129" s="191"/>
      <c r="C129" s="266"/>
      <c r="D129" s="139"/>
      <c r="E129" s="234"/>
      <c r="F129" s="573"/>
      <c r="G129" s="453"/>
      <c r="H129" s="453"/>
      <c r="I129" s="487"/>
      <c r="J129" s="487"/>
      <c r="K129" s="487"/>
    </row>
    <row r="130" spans="1:11" s="265" customFormat="1" ht="45.6">
      <c r="A130" s="241" t="str">
        <f>$B$116</f>
        <v>III.</v>
      </c>
      <c r="B130" s="240">
        <f>COUNT($A$119:B128)+1</f>
        <v>5</v>
      </c>
      <c r="C130" s="266" t="s">
        <v>699</v>
      </c>
      <c r="D130" s="139" t="s">
        <v>700</v>
      </c>
      <c r="E130" s="234" t="s">
        <v>109</v>
      </c>
      <c r="F130" s="573">
        <v>35</v>
      </c>
      <c r="G130" s="538"/>
      <c r="H130" s="453">
        <f>ROUND(F130*G130,2)</f>
        <v>0</v>
      </c>
      <c r="I130" s="545"/>
      <c r="J130" s="545"/>
      <c r="K130" s="545"/>
    </row>
    <row r="131" spans="1:11" s="265" customFormat="1" ht="11.4">
      <c r="A131" s="242"/>
      <c r="B131" s="191"/>
      <c r="C131" s="266"/>
      <c r="D131" s="139"/>
      <c r="E131" s="234"/>
      <c r="F131" s="573"/>
      <c r="G131" s="453"/>
      <c r="H131" s="453"/>
      <c r="I131" s="487"/>
      <c r="J131" s="487"/>
      <c r="K131" s="487"/>
    </row>
    <row r="132" spans="1:11" s="265" customFormat="1" ht="34.200000000000003">
      <c r="A132" s="241" t="str">
        <f>$B$116</f>
        <v>III.</v>
      </c>
      <c r="B132" s="240">
        <f>COUNT($A$119:B130)+1</f>
        <v>6</v>
      </c>
      <c r="C132" s="266" t="s">
        <v>701</v>
      </c>
      <c r="D132" s="139" t="s">
        <v>702</v>
      </c>
      <c r="E132" s="234" t="s">
        <v>2</v>
      </c>
      <c r="F132" s="573">
        <v>155</v>
      </c>
      <c r="G132" s="538"/>
      <c r="H132" s="453">
        <f>ROUND(F132*G132,2)</f>
        <v>0</v>
      </c>
      <c r="I132" s="545"/>
      <c r="J132" s="545"/>
      <c r="K132" s="545"/>
    </row>
    <row r="133" spans="1:11" s="265" customFormat="1" ht="11.4">
      <c r="A133" s="242"/>
      <c r="B133" s="191"/>
      <c r="C133" s="191"/>
      <c r="D133" s="139"/>
      <c r="E133" s="234"/>
      <c r="F133" s="565"/>
      <c r="G133" s="470"/>
      <c r="H133" s="470"/>
      <c r="I133" s="487"/>
      <c r="J133" s="487"/>
      <c r="K133" s="487"/>
    </row>
    <row r="134" spans="1:11" s="265" customFormat="1" ht="12">
      <c r="A134" s="242"/>
      <c r="B134" s="191"/>
      <c r="C134" s="466" t="s">
        <v>207</v>
      </c>
      <c r="D134" s="448" t="s">
        <v>208</v>
      </c>
      <c r="E134" s="234"/>
      <c r="F134" s="565"/>
      <c r="G134" s="470"/>
      <c r="H134" s="470"/>
      <c r="I134" s="487"/>
      <c r="J134" s="487"/>
      <c r="K134" s="487"/>
    </row>
    <row r="135" spans="1:11" s="265" customFormat="1" ht="11.4">
      <c r="A135" s="242"/>
      <c r="B135" s="191"/>
      <c r="C135" s="191"/>
      <c r="D135" s="139"/>
      <c r="E135" s="234"/>
      <c r="F135" s="565"/>
      <c r="G135" s="470"/>
      <c r="H135" s="470"/>
      <c r="I135" s="487"/>
      <c r="J135" s="487"/>
      <c r="K135" s="487"/>
    </row>
    <row r="136" spans="1:11" s="265" customFormat="1" ht="34.200000000000003">
      <c r="A136" s="241" t="str">
        <f>$B$116</f>
        <v>III.</v>
      </c>
      <c r="B136" s="240">
        <f>COUNT($A$119:B134)+1</f>
        <v>7</v>
      </c>
      <c r="C136" s="576" t="s">
        <v>413</v>
      </c>
      <c r="D136" s="577" t="s">
        <v>723</v>
      </c>
      <c r="E136" s="578" t="s">
        <v>112</v>
      </c>
      <c r="F136" s="579">
        <v>76</v>
      </c>
      <c r="G136" s="538"/>
      <c r="H136" s="453">
        <f>ROUND(F136*G136,2)</f>
        <v>0</v>
      </c>
      <c r="I136" s="545"/>
      <c r="J136" s="545"/>
      <c r="K136" s="545"/>
    </row>
    <row r="137" spans="1:11" s="265" customFormat="1" ht="11.4">
      <c r="A137" s="242"/>
      <c r="B137" s="191"/>
      <c r="C137" s="576"/>
      <c r="D137" s="577"/>
      <c r="E137" s="578"/>
      <c r="F137" s="579"/>
      <c r="G137" s="470"/>
      <c r="H137" s="470"/>
      <c r="I137" s="487"/>
      <c r="J137" s="487"/>
      <c r="K137" s="487"/>
    </row>
    <row r="138" spans="1:11" s="265" customFormat="1" ht="34.200000000000003">
      <c r="A138" s="241" t="str">
        <f>$B$116</f>
        <v>III.</v>
      </c>
      <c r="B138" s="240">
        <f>COUNT($A$119:B136)+1</f>
        <v>8</v>
      </c>
      <c r="C138" s="576" t="s">
        <v>724</v>
      </c>
      <c r="D138" s="577" t="s">
        <v>725</v>
      </c>
      <c r="E138" s="578" t="s">
        <v>112</v>
      </c>
      <c r="F138" s="579">
        <v>9</v>
      </c>
      <c r="G138" s="538"/>
      <c r="H138" s="453">
        <f>ROUND(F138*G138,2)</f>
        <v>0</v>
      </c>
      <c r="I138" s="545"/>
      <c r="J138" s="545"/>
      <c r="K138" s="545"/>
    </row>
    <row r="139" spans="1:11" s="265" customFormat="1" ht="11.4">
      <c r="A139" s="242"/>
      <c r="B139" s="191"/>
      <c r="C139" s="191"/>
      <c r="D139" s="139"/>
      <c r="E139" s="234"/>
      <c r="F139" s="565"/>
      <c r="G139" s="470"/>
      <c r="H139" s="470"/>
      <c r="I139" s="487"/>
      <c r="J139" s="487"/>
      <c r="K139" s="487"/>
    </row>
    <row r="140" spans="1:11" s="265" customFormat="1">
      <c r="A140" s="254"/>
      <c r="B140" s="255"/>
      <c r="C140" s="466" t="s">
        <v>211</v>
      </c>
      <c r="D140" s="448" t="s">
        <v>212</v>
      </c>
      <c r="E140" s="439"/>
      <c r="F140" s="558"/>
      <c r="G140" s="267"/>
      <c r="H140" s="465"/>
      <c r="I140" s="487"/>
      <c r="J140" s="487"/>
      <c r="K140" s="487"/>
    </row>
    <row r="141" spans="1:11" s="265" customFormat="1" ht="11.4">
      <c r="A141" s="242"/>
      <c r="B141" s="191"/>
      <c r="C141" s="191"/>
      <c r="D141" s="139"/>
      <c r="E141" s="234"/>
      <c r="F141" s="565"/>
      <c r="G141" s="470"/>
      <c r="H141" s="470"/>
      <c r="I141" s="487"/>
      <c r="J141" s="487"/>
      <c r="K141" s="487"/>
    </row>
    <row r="142" spans="1:11" s="265" customFormat="1" ht="22.8">
      <c r="A142" s="241" t="str">
        <f>$B$116</f>
        <v>III.</v>
      </c>
      <c r="B142" s="240">
        <f>COUNT($A$119:B140)+1</f>
        <v>9</v>
      </c>
      <c r="C142" s="266" t="s">
        <v>213</v>
      </c>
      <c r="D142" s="139" t="s">
        <v>214</v>
      </c>
      <c r="E142" s="234" t="s">
        <v>109</v>
      </c>
      <c r="F142" s="565">
        <v>86</v>
      </c>
      <c r="G142" s="538"/>
      <c r="H142" s="453">
        <f>ROUND(F142*G142,2)</f>
        <v>0</v>
      </c>
      <c r="I142" s="545"/>
      <c r="J142" s="545"/>
      <c r="K142" s="545"/>
    </row>
    <row r="143" spans="1:11" s="265" customFormat="1" ht="11.4">
      <c r="A143" s="242"/>
      <c r="B143" s="191"/>
      <c r="C143" s="191"/>
      <c r="D143" s="139"/>
      <c r="E143" s="469"/>
      <c r="F143" s="564"/>
      <c r="G143" s="470"/>
      <c r="H143" s="470"/>
      <c r="I143" s="487"/>
      <c r="J143" s="487"/>
      <c r="K143" s="487"/>
    </row>
    <row r="144" spans="1:11" s="265" customFormat="1" ht="13.8" thickBot="1">
      <c r="A144" s="248"/>
      <c r="B144" s="249"/>
      <c r="C144" s="249"/>
      <c r="D144" s="455" t="str">
        <f>CONCATENATE(B116," ",D116," - SKUPAJ:")</f>
        <v>III. VOZIŠČNE KONSTRUKCIJE - SKUPAJ:</v>
      </c>
      <c r="E144" s="455"/>
      <c r="F144" s="569"/>
      <c r="G144" s="457"/>
      <c r="H144" s="458">
        <f>SUM(H120:H142)</f>
        <v>0</v>
      </c>
      <c r="I144" s="487"/>
      <c r="J144" s="487"/>
      <c r="K144" s="487"/>
    </row>
    <row r="145" spans="1:12" s="265" customFormat="1">
      <c r="A145" s="250"/>
      <c r="B145" s="251"/>
      <c r="C145" s="251"/>
      <c r="D145" s="459"/>
      <c r="E145" s="459"/>
      <c r="F145" s="570"/>
      <c r="G145" s="461"/>
      <c r="H145" s="461"/>
      <c r="I145" s="487"/>
      <c r="J145" s="487"/>
      <c r="K145" s="487"/>
    </row>
    <row r="146" spans="1:12" s="265" customFormat="1" ht="16.2" thickBot="1">
      <c r="A146" s="252"/>
      <c r="B146" s="253" t="s">
        <v>3</v>
      </c>
      <c r="C146" s="253"/>
      <c r="D146" s="443" t="s">
        <v>317</v>
      </c>
      <c r="E146" s="463"/>
      <c r="F146" s="571"/>
      <c r="G146" s="446"/>
      <c r="H146" s="446"/>
      <c r="I146" s="487"/>
      <c r="J146" s="487"/>
      <c r="K146" s="487"/>
    </row>
    <row r="147" spans="1:12" s="265" customFormat="1" ht="15.6">
      <c r="A147" s="256"/>
      <c r="B147" s="257"/>
      <c r="C147" s="257"/>
      <c r="D147" s="547"/>
      <c r="E147" s="548"/>
      <c r="F147" s="580"/>
      <c r="G147" s="550"/>
      <c r="H147" s="550"/>
      <c r="I147" s="487"/>
      <c r="J147" s="487"/>
      <c r="K147" s="487"/>
    </row>
    <row r="148" spans="1:12" s="265" customFormat="1">
      <c r="A148" s="254"/>
      <c r="B148" s="255"/>
      <c r="C148" s="466" t="s">
        <v>318</v>
      </c>
      <c r="D148" s="448" t="s">
        <v>509</v>
      </c>
      <c r="E148" s="461"/>
      <c r="F148" s="572"/>
      <c r="G148" s="267"/>
      <c r="H148" s="465"/>
      <c r="I148" s="487"/>
      <c r="J148" s="487"/>
      <c r="K148" s="487"/>
    </row>
    <row r="149" spans="1:12" s="265" customFormat="1">
      <c r="A149" s="250"/>
      <c r="B149" s="251"/>
      <c r="C149" s="251"/>
      <c r="D149" s="459"/>
      <c r="E149" s="459"/>
      <c r="F149" s="570"/>
      <c r="G149" s="461"/>
      <c r="H149" s="461"/>
      <c r="I149" s="487"/>
      <c r="J149" s="487"/>
      <c r="K149" s="487"/>
    </row>
    <row r="150" spans="1:12" s="265" customFormat="1">
      <c r="A150" s="241" t="str">
        <f>$B$146</f>
        <v>IV.</v>
      </c>
      <c r="B150" s="269">
        <f>COUNT(#REF!)+1</f>
        <v>1</v>
      </c>
      <c r="C150" s="269"/>
      <c r="D150" s="139" t="s">
        <v>703</v>
      </c>
      <c r="E150" s="234" t="s">
        <v>112</v>
      </c>
      <c r="F150" s="565">
        <v>25</v>
      </c>
      <c r="G150" s="538"/>
      <c r="H150" s="453">
        <f>ROUND(F150*G150,2)</f>
        <v>0</v>
      </c>
      <c r="I150" s="473"/>
      <c r="J150" s="438"/>
      <c r="K150" s="581"/>
      <c r="L150" s="425"/>
    </row>
    <row r="151" spans="1:12" s="265" customFormat="1">
      <c r="A151" s="250"/>
      <c r="B151" s="251"/>
      <c r="C151" s="251"/>
      <c r="D151" s="459"/>
      <c r="E151" s="459"/>
      <c r="F151" s="570"/>
      <c r="G151" s="461"/>
      <c r="H151" s="461"/>
      <c r="I151" s="487"/>
      <c r="J151" s="487"/>
      <c r="K151" s="487"/>
    </row>
    <row r="152" spans="1:12" s="265" customFormat="1" ht="22.8">
      <c r="A152" s="241" t="str">
        <f>$B$146</f>
        <v>IV.</v>
      </c>
      <c r="B152" s="239">
        <f>COUNT($A$150:B151)+1</f>
        <v>2</v>
      </c>
      <c r="C152" s="269"/>
      <c r="D152" s="139" t="s">
        <v>726</v>
      </c>
      <c r="E152" s="234" t="s">
        <v>112</v>
      </c>
      <c r="F152" s="565">
        <v>3</v>
      </c>
      <c r="G152" s="538"/>
      <c r="H152" s="453">
        <f>ROUND(F152*G152,2)</f>
        <v>0</v>
      </c>
      <c r="I152" s="487"/>
      <c r="J152" s="487"/>
      <c r="K152" s="487"/>
    </row>
    <row r="153" spans="1:12" s="265" customFormat="1">
      <c r="A153" s="250"/>
      <c r="B153" s="251"/>
      <c r="C153" s="251"/>
      <c r="D153" s="459"/>
      <c r="E153" s="459"/>
      <c r="F153" s="570"/>
      <c r="G153" s="461"/>
      <c r="H153" s="461"/>
      <c r="I153" s="487"/>
      <c r="J153" s="487"/>
      <c r="K153" s="487"/>
    </row>
    <row r="154" spans="1:12" s="265" customFormat="1">
      <c r="A154" s="274"/>
      <c r="B154" s="275"/>
      <c r="C154" s="582" t="s">
        <v>335</v>
      </c>
      <c r="D154" s="448" t="s">
        <v>336</v>
      </c>
      <c r="E154" s="439"/>
      <c r="F154" s="558"/>
      <c r="G154" s="277"/>
      <c r="H154" s="441"/>
      <c r="I154" s="487"/>
      <c r="J154" s="487"/>
      <c r="K154" s="487"/>
    </row>
    <row r="155" spans="1:12" s="265" customFormat="1">
      <c r="A155" s="276"/>
      <c r="B155" s="239"/>
      <c r="C155" s="269"/>
      <c r="D155" s="583"/>
      <c r="E155" s="234"/>
      <c r="F155" s="565"/>
      <c r="G155" s="453"/>
      <c r="H155" s="453"/>
      <c r="I155" s="487"/>
      <c r="J155" s="487"/>
      <c r="K155" s="487"/>
    </row>
    <row r="156" spans="1:12" s="265" customFormat="1" ht="57">
      <c r="A156" s="241" t="str">
        <f>$B$146</f>
        <v>IV.</v>
      </c>
      <c r="B156" s="239">
        <f>COUNT($A$150:B155)+1</f>
        <v>3</v>
      </c>
      <c r="C156" s="269" t="s">
        <v>337</v>
      </c>
      <c r="D156" s="139" t="s">
        <v>415</v>
      </c>
      <c r="E156" s="234" t="s">
        <v>112</v>
      </c>
      <c r="F156" s="565">
        <v>20</v>
      </c>
      <c r="G156" s="538"/>
      <c r="H156" s="453">
        <f>ROUND(F156*G156,2)</f>
        <v>0</v>
      </c>
      <c r="I156" s="487"/>
      <c r="J156" s="487"/>
      <c r="K156" s="487"/>
    </row>
    <row r="157" spans="1:12" s="265" customFormat="1" ht="11.4">
      <c r="A157" s="276"/>
      <c r="B157" s="239"/>
      <c r="C157" s="269"/>
      <c r="D157" s="139"/>
      <c r="E157" s="234"/>
      <c r="F157" s="565"/>
      <c r="G157" s="453"/>
      <c r="H157" s="453"/>
      <c r="I157" s="487"/>
      <c r="J157" s="487"/>
      <c r="K157" s="487"/>
    </row>
    <row r="158" spans="1:12" s="265" customFormat="1" ht="34.200000000000003">
      <c r="A158" s="241" t="str">
        <f>$B$146</f>
        <v>IV.</v>
      </c>
      <c r="B158" s="239">
        <f>COUNT($A$150:B157)+1</f>
        <v>4</v>
      </c>
      <c r="C158" s="269" t="s">
        <v>420</v>
      </c>
      <c r="D158" s="139" t="s">
        <v>704</v>
      </c>
      <c r="E158" s="234" t="s">
        <v>112</v>
      </c>
      <c r="F158" s="565">
        <v>20</v>
      </c>
      <c r="G158" s="538"/>
      <c r="H158" s="453">
        <f>ROUND(F158*G158,2)</f>
        <v>0</v>
      </c>
      <c r="I158" s="487"/>
      <c r="J158" s="487"/>
      <c r="K158" s="487"/>
    </row>
    <row r="159" spans="1:12" s="265" customFormat="1" ht="11.4">
      <c r="C159" s="269"/>
      <c r="D159" s="139"/>
      <c r="E159" s="234"/>
      <c r="F159" s="565"/>
      <c r="G159" s="453"/>
      <c r="H159" s="453"/>
      <c r="I159" s="487"/>
      <c r="J159" s="487"/>
      <c r="K159" s="487"/>
    </row>
    <row r="160" spans="1:12" s="265" customFormat="1">
      <c r="A160" s="274"/>
      <c r="C160" s="582" t="s">
        <v>339</v>
      </c>
      <c r="D160" s="448" t="s">
        <v>340</v>
      </c>
      <c r="E160" s="439"/>
      <c r="F160" s="558"/>
      <c r="G160" s="277"/>
      <c r="H160" s="441"/>
      <c r="I160" s="487"/>
      <c r="J160" s="487"/>
      <c r="K160" s="487"/>
    </row>
    <row r="161" spans="1:11" s="265" customFormat="1" ht="11.4">
      <c r="A161" s="276"/>
      <c r="B161" s="239"/>
      <c r="C161" s="266"/>
      <c r="D161" s="139"/>
      <c r="E161" s="234"/>
      <c r="F161" s="565"/>
      <c r="G161" s="453"/>
      <c r="H161" s="453"/>
      <c r="I161" s="487"/>
      <c r="J161" s="487"/>
      <c r="K161" s="487"/>
    </row>
    <row r="162" spans="1:11" s="265" customFormat="1" ht="57">
      <c r="A162" s="241" t="str">
        <f>$B$146</f>
        <v>IV.</v>
      </c>
      <c r="B162" s="239">
        <f>COUNT($A$150:B161)+1</f>
        <v>5</v>
      </c>
      <c r="C162" s="266"/>
      <c r="D162" s="139" t="s">
        <v>705</v>
      </c>
      <c r="E162" s="234" t="s">
        <v>13</v>
      </c>
      <c r="F162" s="565">
        <v>3</v>
      </c>
      <c r="G162" s="538"/>
      <c r="H162" s="453">
        <f>ROUND(F162*G162,2)</f>
        <v>0</v>
      </c>
      <c r="I162" s="487"/>
      <c r="J162" s="487"/>
      <c r="K162" s="487"/>
    </row>
    <row r="163" spans="1:11" s="265" customFormat="1" ht="11.4">
      <c r="A163" s="241"/>
      <c r="B163" s="239"/>
      <c r="C163" s="266"/>
      <c r="D163" s="139"/>
      <c r="E163" s="234"/>
      <c r="F163" s="565"/>
      <c r="G163" s="453"/>
      <c r="H163" s="453"/>
      <c r="I163" s="487"/>
      <c r="J163" s="487"/>
      <c r="K163" s="487"/>
    </row>
    <row r="164" spans="1:11" s="265" customFormat="1" ht="22.8">
      <c r="A164" s="241" t="str">
        <f>$B$146</f>
        <v>IV.</v>
      </c>
      <c r="B164" s="239">
        <f>COUNT($A$150:B163)+1</f>
        <v>6</v>
      </c>
      <c r="C164" s="266"/>
      <c r="D164" s="139" t="s">
        <v>727</v>
      </c>
      <c r="E164" s="234" t="s">
        <v>13</v>
      </c>
      <c r="F164" s="565">
        <v>2</v>
      </c>
      <c r="G164" s="538"/>
      <c r="H164" s="453">
        <f>ROUND(F164*G164,2)</f>
        <v>0</v>
      </c>
      <c r="I164" s="487"/>
      <c r="J164" s="487"/>
      <c r="K164" s="487"/>
    </row>
    <row r="165" spans="1:11" s="265" customFormat="1">
      <c r="A165" s="250"/>
      <c r="B165" s="251"/>
      <c r="C165" s="251"/>
      <c r="D165" s="459"/>
      <c r="E165" s="459"/>
      <c r="F165" s="570"/>
      <c r="G165" s="461"/>
      <c r="H165" s="461"/>
      <c r="I165" s="487"/>
      <c r="J165" s="487"/>
      <c r="K165" s="487"/>
    </row>
    <row r="166" spans="1:11" s="265" customFormat="1">
      <c r="A166" s="274"/>
      <c r="B166" s="277"/>
      <c r="C166" s="582" t="s">
        <v>343</v>
      </c>
      <c r="D166" s="448" t="s">
        <v>344</v>
      </c>
      <c r="E166" s="439"/>
      <c r="F166" s="558"/>
      <c r="G166" s="277"/>
      <c r="H166" s="441"/>
      <c r="I166" s="487"/>
      <c r="J166" s="487"/>
      <c r="K166" s="487"/>
    </row>
    <row r="167" spans="1:11" s="265" customFormat="1" ht="11.4">
      <c r="A167" s="276"/>
      <c r="B167" s="239"/>
      <c r="C167" s="266"/>
      <c r="D167" s="139"/>
      <c r="E167" s="234"/>
      <c r="F167" s="565"/>
      <c r="G167" s="453"/>
      <c r="H167" s="453"/>
      <c r="I167" s="487"/>
      <c r="J167" s="487"/>
      <c r="K167" s="487"/>
    </row>
    <row r="168" spans="1:11" s="265" customFormat="1" ht="45.6">
      <c r="A168" s="241" t="str">
        <f>$B$146</f>
        <v>IV.</v>
      </c>
      <c r="B168" s="239">
        <f>COUNT($A$150:B167)+1</f>
        <v>7</v>
      </c>
      <c r="C168" s="269" t="s">
        <v>347</v>
      </c>
      <c r="D168" s="139" t="s">
        <v>706</v>
      </c>
      <c r="E168" s="234" t="s">
        <v>112</v>
      </c>
      <c r="F168" s="565">
        <v>14</v>
      </c>
      <c r="G168" s="538"/>
      <c r="H168" s="453">
        <f>ROUND(F168*G168,2)</f>
        <v>0</v>
      </c>
      <c r="I168" s="487"/>
      <c r="J168" s="487"/>
      <c r="K168" s="487"/>
    </row>
    <row r="169" spans="1:11" s="265" customFormat="1" ht="11.4">
      <c r="A169" s="276"/>
      <c r="C169" s="269"/>
      <c r="D169" s="139"/>
      <c r="E169" s="234"/>
      <c r="F169" s="565"/>
      <c r="G169" s="453"/>
      <c r="H169" s="453"/>
      <c r="I169" s="487"/>
      <c r="J169" s="487"/>
      <c r="K169" s="487"/>
    </row>
    <row r="170" spans="1:11" s="265" customFormat="1" ht="34.200000000000003">
      <c r="A170" s="241" t="str">
        <f>$B$146</f>
        <v>IV.</v>
      </c>
      <c r="B170" s="239">
        <f>COUNT($A$150:B169)+1</f>
        <v>8</v>
      </c>
      <c r="C170" s="269" t="s">
        <v>353</v>
      </c>
      <c r="D170" s="139" t="s">
        <v>354</v>
      </c>
      <c r="E170" s="234" t="s">
        <v>13</v>
      </c>
      <c r="F170" s="565">
        <v>2</v>
      </c>
      <c r="G170" s="538"/>
      <c r="H170" s="453">
        <f>ROUND(F170*G170,2)</f>
        <v>0</v>
      </c>
      <c r="I170" s="487"/>
      <c r="J170" s="487"/>
      <c r="K170" s="487"/>
    </row>
    <row r="171" spans="1:11" s="265" customFormat="1">
      <c r="A171" s="250"/>
      <c r="B171" s="251"/>
      <c r="C171" s="251"/>
      <c r="D171" s="459"/>
      <c r="E171" s="459"/>
      <c r="F171" s="570"/>
      <c r="G171" s="461"/>
      <c r="H171" s="461"/>
      <c r="I171" s="487"/>
      <c r="J171" s="487"/>
      <c r="K171" s="487"/>
    </row>
    <row r="172" spans="1:11" s="265" customFormat="1" ht="13.8" thickBot="1">
      <c r="A172" s="248"/>
      <c r="B172" s="249"/>
      <c r="C172" s="249"/>
      <c r="D172" s="455" t="str">
        <f>CONCATENATE(B146," ",D146," - SKUPAJ:")</f>
        <v>IV. ODVODNJAVANJE - SKUPAJ:</v>
      </c>
      <c r="E172" s="455"/>
      <c r="F172" s="569"/>
      <c r="G172" s="457"/>
      <c r="H172" s="458">
        <f>SUM(H150:H170)</f>
        <v>0</v>
      </c>
      <c r="I172" s="487"/>
      <c r="J172" s="487"/>
      <c r="K172" s="487"/>
    </row>
    <row r="173" spans="1:11" s="265" customFormat="1">
      <c r="A173" s="250"/>
      <c r="B173" s="251"/>
      <c r="C173" s="251"/>
      <c r="D173" s="459"/>
      <c r="E173" s="459"/>
      <c r="F173" s="570"/>
      <c r="G173" s="461"/>
      <c r="H173" s="461"/>
      <c r="I173" s="487"/>
      <c r="J173" s="487"/>
      <c r="K173" s="487"/>
    </row>
    <row r="174" spans="1:11" s="265" customFormat="1" ht="31.8" thickBot="1">
      <c r="A174" s="252"/>
      <c r="B174" s="253" t="s">
        <v>728</v>
      </c>
      <c r="C174" s="253"/>
      <c r="D174" s="443" t="s">
        <v>729</v>
      </c>
      <c r="E174" s="463"/>
      <c r="F174" s="595"/>
      <c r="G174" s="446"/>
      <c r="H174" s="446"/>
      <c r="I174" s="487"/>
      <c r="J174" s="487"/>
      <c r="K174" s="487"/>
    </row>
    <row r="175" spans="1:11" s="265" customFormat="1">
      <c r="A175" s="250"/>
      <c r="B175" s="251"/>
      <c r="C175" s="251"/>
      <c r="D175" s="459"/>
      <c r="E175" s="459"/>
      <c r="F175" s="570"/>
      <c r="G175" s="461"/>
      <c r="H175" s="461"/>
      <c r="I175" s="487"/>
      <c r="J175" s="487"/>
      <c r="K175" s="487"/>
    </row>
    <row r="176" spans="1:11" s="265" customFormat="1">
      <c r="A176" s="250"/>
      <c r="B176" s="251"/>
      <c r="C176" s="582" t="s">
        <v>560</v>
      </c>
      <c r="D176" s="448" t="s">
        <v>130</v>
      </c>
      <c r="E176" s="459"/>
      <c r="F176" s="570"/>
      <c r="G176" s="461"/>
      <c r="H176" s="461"/>
      <c r="I176" s="487"/>
      <c r="J176" s="487"/>
      <c r="K176" s="487"/>
    </row>
    <row r="177" spans="1:11" s="265" customFormat="1">
      <c r="A177" s="250"/>
      <c r="B177" s="251"/>
      <c r="C177" s="251"/>
      <c r="D177" s="459"/>
      <c r="E177" s="459"/>
      <c r="F177" s="570"/>
      <c r="G177" s="461"/>
      <c r="H177" s="461"/>
      <c r="I177" s="487"/>
      <c r="J177" s="487"/>
      <c r="K177" s="487"/>
    </row>
    <row r="178" spans="1:11" s="265" customFormat="1" ht="22.8">
      <c r="A178" s="241" t="str">
        <f>$B$174</f>
        <v>V.</v>
      </c>
      <c r="B178" s="239">
        <f>COUNT($A$174:B177)+1</f>
        <v>1</v>
      </c>
      <c r="C178" s="269" t="s">
        <v>515</v>
      </c>
      <c r="D178" s="139" t="s">
        <v>730</v>
      </c>
      <c r="E178" s="234" t="s">
        <v>2</v>
      </c>
      <c r="F178" s="630">
        <v>45</v>
      </c>
      <c r="G178" s="538"/>
      <c r="H178" s="453">
        <f>ROUND(F178*G178,2)</f>
        <v>0</v>
      </c>
      <c r="I178" s="487"/>
      <c r="J178" s="487"/>
      <c r="K178" s="487"/>
    </row>
    <row r="179" spans="1:11" s="265" customFormat="1">
      <c r="A179" s="250"/>
      <c r="B179" s="251"/>
      <c r="C179" s="269"/>
      <c r="D179" s="139"/>
      <c r="E179" s="234"/>
      <c r="F179" s="565"/>
      <c r="G179" s="461"/>
      <c r="H179" s="453"/>
      <c r="I179" s="487"/>
      <c r="J179" s="487"/>
      <c r="K179" s="487"/>
    </row>
    <row r="180" spans="1:11" s="265" customFormat="1" ht="22.8">
      <c r="A180" s="624" t="s">
        <v>728</v>
      </c>
      <c r="B180" s="625">
        <f>COUNT($A$179:B179)+1</f>
        <v>1</v>
      </c>
      <c r="C180" s="626"/>
      <c r="D180" s="627" t="s">
        <v>924</v>
      </c>
      <c r="E180" s="628" t="s">
        <v>2</v>
      </c>
      <c r="F180" s="629">
        <v>200</v>
      </c>
      <c r="G180" s="538"/>
      <c r="H180" s="453">
        <f t="shared" ref="H180" si="1">ROUND(F180*G180,2)</f>
        <v>0</v>
      </c>
      <c r="I180" s="487"/>
      <c r="J180" s="487"/>
      <c r="K180" s="487"/>
    </row>
    <row r="181" spans="1:11" s="265" customFormat="1">
      <c r="A181" s="250"/>
      <c r="B181" s="251"/>
      <c r="C181" s="269"/>
      <c r="D181" s="139"/>
      <c r="E181" s="234"/>
      <c r="F181" s="565"/>
      <c r="G181" s="461"/>
      <c r="H181" s="461"/>
      <c r="I181" s="487"/>
      <c r="J181" s="487"/>
      <c r="K181" s="487"/>
    </row>
    <row r="182" spans="1:11" s="265" customFormat="1" ht="22.8">
      <c r="A182" s="241" t="str">
        <f>$B$174</f>
        <v>V.</v>
      </c>
      <c r="B182" s="239">
        <f>COUNT($A$174:B179)+1</f>
        <v>2</v>
      </c>
      <c r="C182" s="269" t="s">
        <v>517</v>
      </c>
      <c r="D182" s="139" t="s">
        <v>731</v>
      </c>
      <c r="E182" s="234" t="s">
        <v>2</v>
      </c>
      <c r="F182" s="565">
        <v>125</v>
      </c>
      <c r="G182" s="538"/>
      <c r="H182" s="453">
        <f>ROUND(F182*G182,2)</f>
        <v>0</v>
      </c>
      <c r="I182" s="487"/>
      <c r="J182" s="487"/>
      <c r="K182" s="487"/>
    </row>
    <row r="183" spans="1:11" s="265" customFormat="1">
      <c r="A183" s="250"/>
      <c r="B183" s="251"/>
      <c r="C183" s="269"/>
      <c r="D183" s="139"/>
      <c r="E183" s="234"/>
      <c r="F183" s="565"/>
      <c r="G183" s="461"/>
      <c r="H183" s="461"/>
      <c r="I183" s="487"/>
      <c r="J183" s="487"/>
      <c r="K183" s="487"/>
    </row>
    <row r="184" spans="1:11" s="265" customFormat="1" ht="22.8">
      <c r="A184" s="241" t="str">
        <f>$B$174</f>
        <v>V.</v>
      </c>
      <c r="B184" s="239">
        <f>COUNT($A$174:B183)+1</f>
        <v>4</v>
      </c>
      <c r="C184" s="269" t="s">
        <v>732</v>
      </c>
      <c r="D184" s="139" t="s">
        <v>733</v>
      </c>
      <c r="E184" s="234" t="s">
        <v>2</v>
      </c>
      <c r="F184" s="630">
        <v>15</v>
      </c>
      <c r="G184" s="538"/>
      <c r="H184" s="453">
        <f>ROUND(F184*G184,2)</f>
        <v>0</v>
      </c>
      <c r="I184" s="487"/>
      <c r="J184" s="487"/>
      <c r="K184" s="487"/>
    </row>
    <row r="185" spans="1:11" s="265" customFormat="1">
      <c r="A185" s="250"/>
      <c r="B185" s="251"/>
      <c r="C185" s="269"/>
      <c r="D185" s="139"/>
      <c r="E185" s="234"/>
      <c r="F185" s="565"/>
      <c r="G185" s="461"/>
      <c r="H185" s="461"/>
      <c r="I185" s="487"/>
      <c r="J185" s="487"/>
      <c r="K185" s="487"/>
    </row>
    <row r="186" spans="1:11" s="265" customFormat="1" ht="22.8">
      <c r="A186" s="241" t="str">
        <f>$B$174</f>
        <v>V.</v>
      </c>
      <c r="B186" s="239">
        <f>COUNT($A$174:B185)+1</f>
        <v>5</v>
      </c>
      <c r="C186" s="269" t="s">
        <v>734</v>
      </c>
      <c r="D186" s="139" t="s">
        <v>735</v>
      </c>
      <c r="E186" s="234" t="s">
        <v>2</v>
      </c>
      <c r="F186" s="565">
        <v>36</v>
      </c>
      <c r="G186" s="538"/>
      <c r="H186" s="453">
        <f>ROUND(F186*G186,2)</f>
        <v>0</v>
      </c>
      <c r="I186" s="487"/>
      <c r="J186" s="487"/>
      <c r="K186" s="487"/>
    </row>
    <row r="187" spans="1:11" s="265" customFormat="1">
      <c r="A187" s="250"/>
      <c r="B187" s="251"/>
      <c r="C187" s="251"/>
      <c r="D187" s="459"/>
      <c r="E187" s="459"/>
      <c r="F187" s="570"/>
      <c r="G187" s="461"/>
      <c r="H187" s="461"/>
      <c r="I187" s="487"/>
      <c r="J187" s="487"/>
      <c r="K187" s="487"/>
    </row>
    <row r="188" spans="1:11" s="265" customFormat="1">
      <c r="A188" s="250"/>
      <c r="B188" s="251"/>
      <c r="C188" s="582" t="s">
        <v>562</v>
      </c>
      <c r="D188" s="448" t="s">
        <v>523</v>
      </c>
      <c r="E188" s="459"/>
      <c r="F188" s="570"/>
      <c r="G188" s="461"/>
      <c r="H188" s="461"/>
      <c r="I188" s="487"/>
      <c r="J188" s="487"/>
      <c r="K188" s="487"/>
    </row>
    <row r="189" spans="1:11" s="265" customFormat="1">
      <c r="A189" s="250"/>
      <c r="B189" s="251"/>
      <c r="C189" s="251"/>
      <c r="D189" s="459"/>
      <c r="E189" s="459"/>
      <c r="F189" s="570"/>
      <c r="G189" s="461"/>
      <c r="H189" s="461"/>
      <c r="I189" s="487"/>
      <c r="J189" s="487"/>
      <c r="K189" s="487"/>
    </row>
    <row r="190" spans="1:11" s="265" customFormat="1">
      <c r="A190" s="250"/>
      <c r="B190" s="251"/>
      <c r="C190" s="251"/>
      <c r="D190" s="459"/>
      <c r="E190" s="459"/>
      <c r="F190" s="570"/>
      <c r="G190" s="461"/>
      <c r="H190" s="461"/>
      <c r="I190" s="487"/>
      <c r="J190" s="487"/>
      <c r="K190" s="487"/>
    </row>
    <row r="191" spans="1:11" s="265" customFormat="1" ht="57">
      <c r="A191" s="241" t="str">
        <f>$B$174</f>
        <v>V.</v>
      </c>
      <c r="B191" s="239">
        <f>COUNT($A$174:B190)+1</f>
        <v>6</v>
      </c>
      <c r="C191" s="269" t="s">
        <v>737</v>
      </c>
      <c r="D191" s="139" t="s">
        <v>738</v>
      </c>
      <c r="E191" s="234" t="s">
        <v>12</v>
      </c>
      <c r="F191" s="630">
        <v>6860</v>
      </c>
      <c r="G191" s="538"/>
      <c r="H191" s="453">
        <f>ROUND(F191*G191,2)</f>
        <v>0</v>
      </c>
      <c r="I191" s="487"/>
      <c r="J191" s="487"/>
      <c r="K191" s="487"/>
    </row>
    <row r="192" spans="1:11" s="265" customFormat="1">
      <c r="A192" s="250"/>
      <c r="B192" s="251"/>
      <c r="C192" s="269"/>
      <c r="D192" s="139"/>
      <c r="E192" s="234"/>
      <c r="F192" s="565"/>
      <c r="G192" s="461"/>
      <c r="H192" s="461"/>
      <c r="I192" s="487"/>
      <c r="J192" s="487"/>
      <c r="K192" s="487"/>
    </row>
    <row r="193" spans="1:11" s="265" customFormat="1" ht="57">
      <c r="A193" s="241" t="str">
        <f>$B$174</f>
        <v>V.</v>
      </c>
      <c r="B193" s="239">
        <f>COUNT($A$174:B192)+1</f>
        <v>7</v>
      </c>
      <c r="C193" s="269" t="s">
        <v>420</v>
      </c>
      <c r="D193" s="139" t="s">
        <v>739</v>
      </c>
      <c r="E193" s="234" t="s">
        <v>12</v>
      </c>
      <c r="F193" s="630">
        <v>11230</v>
      </c>
      <c r="G193" s="538"/>
      <c r="H193" s="453">
        <f>ROUND(F193*G193,2)</f>
        <v>0</v>
      </c>
      <c r="I193" s="487"/>
      <c r="J193" s="487"/>
      <c r="K193" s="487"/>
    </row>
    <row r="194" spans="1:11" s="265" customFormat="1" ht="11.4">
      <c r="A194" s="241"/>
      <c r="B194" s="239"/>
      <c r="C194" s="269"/>
      <c r="D194" s="139"/>
      <c r="E194" s="234"/>
      <c r="F194" s="573"/>
      <c r="G194" s="538"/>
      <c r="H194" s="453"/>
      <c r="I194" s="487"/>
      <c r="J194" s="487"/>
      <c r="K194" s="487"/>
    </row>
    <row r="195" spans="1:11" s="265" customFormat="1" ht="34.200000000000003">
      <c r="A195" s="631" t="s">
        <v>728</v>
      </c>
      <c r="B195" s="632">
        <v>8</v>
      </c>
      <c r="C195" s="633"/>
      <c r="D195" s="621" t="s">
        <v>925</v>
      </c>
      <c r="E195" s="622" t="s">
        <v>13</v>
      </c>
      <c r="F195" s="623">
        <v>800</v>
      </c>
      <c r="G195" s="538"/>
      <c r="H195" s="453">
        <f t="shared" ref="H195" si="2">ROUND(F195*G195,2)</f>
        <v>0</v>
      </c>
      <c r="I195" s="487"/>
      <c r="J195" s="487"/>
      <c r="K195" s="487"/>
    </row>
    <row r="196" spans="1:11" s="265" customFormat="1">
      <c r="A196" s="604"/>
      <c r="B196" s="612"/>
      <c r="C196" s="613"/>
      <c r="D196" s="127"/>
      <c r="E196" s="605"/>
      <c r="F196" s="606"/>
      <c r="G196" s="461"/>
      <c r="H196" s="461"/>
      <c r="I196" s="487"/>
      <c r="J196" s="487"/>
      <c r="K196" s="487"/>
    </row>
    <row r="197" spans="1:11" s="265" customFormat="1">
      <c r="A197" s="250"/>
      <c r="B197" s="251"/>
      <c r="C197" s="582" t="s">
        <v>736</v>
      </c>
      <c r="D197" s="448" t="s">
        <v>544</v>
      </c>
      <c r="E197" s="459"/>
      <c r="F197" s="570"/>
      <c r="G197" s="461"/>
      <c r="H197" s="461"/>
      <c r="I197" s="487"/>
      <c r="J197" s="487"/>
      <c r="K197" s="487"/>
    </row>
    <row r="198" spans="1:11" s="265" customFormat="1">
      <c r="A198" s="250"/>
      <c r="B198" s="251"/>
      <c r="C198" s="251"/>
      <c r="D198" s="459"/>
      <c r="E198" s="459"/>
      <c r="F198" s="570"/>
      <c r="G198" s="461"/>
      <c r="H198" s="461"/>
      <c r="I198" s="487"/>
      <c r="J198" s="487"/>
      <c r="K198" s="487"/>
    </row>
    <row r="199" spans="1:11" s="265" customFormat="1" ht="91.2">
      <c r="A199" s="634" t="str">
        <f>$B$174</f>
        <v>V.</v>
      </c>
      <c r="B199" s="635">
        <f>COUNT($A$174:B198)+1</f>
        <v>9</v>
      </c>
      <c r="C199" s="636" t="s">
        <v>740</v>
      </c>
      <c r="D199" s="627" t="s">
        <v>926</v>
      </c>
      <c r="E199" s="637" t="s">
        <v>109</v>
      </c>
      <c r="F199" s="630">
        <v>35</v>
      </c>
      <c r="G199" s="538"/>
      <c r="H199" s="453">
        <f>ROUND(F199*G199,2)</f>
        <v>0</v>
      </c>
      <c r="I199" s="487"/>
      <c r="J199" s="487"/>
      <c r="K199" s="487"/>
    </row>
    <row r="200" spans="1:11" s="265" customFormat="1">
      <c r="A200" s="250"/>
      <c r="B200" s="251"/>
      <c r="C200" s="266"/>
      <c r="D200" s="139"/>
      <c r="E200" s="234"/>
      <c r="F200" s="565"/>
      <c r="G200" s="461"/>
      <c r="H200" s="461"/>
      <c r="I200" s="487"/>
      <c r="J200" s="487"/>
      <c r="K200" s="487"/>
    </row>
    <row r="201" spans="1:11" s="265" customFormat="1" ht="22.8">
      <c r="A201" s="241" t="str">
        <f>$B$174</f>
        <v>V.</v>
      </c>
      <c r="B201" s="239">
        <f>COUNT($A$174:B200)+1</f>
        <v>10</v>
      </c>
      <c r="C201" s="266" t="s">
        <v>534</v>
      </c>
      <c r="D201" s="139" t="s">
        <v>741</v>
      </c>
      <c r="E201" s="234" t="s">
        <v>109</v>
      </c>
      <c r="F201" s="565">
        <v>14</v>
      </c>
      <c r="G201" s="538"/>
      <c r="H201" s="453">
        <f>ROUND(F201*G201,2)</f>
        <v>0</v>
      </c>
      <c r="I201" s="487"/>
      <c r="J201" s="487"/>
      <c r="K201" s="487"/>
    </row>
    <row r="202" spans="1:11" s="265" customFormat="1">
      <c r="A202" s="250"/>
      <c r="B202" s="251"/>
      <c r="C202" s="266"/>
      <c r="D202" s="139"/>
      <c r="E202" s="234"/>
      <c r="F202" s="565"/>
      <c r="G202" s="461"/>
      <c r="H202" s="461"/>
      <c r="I202" s="487"/>
      <c r="J202" s="487"/>
      <c r="K202" s="487"/>
    </row>
    <row r="203" spans="1:11" s="265" customFormat="1" ht="45.6">
      <c r="A203" s="241" t="str">
        <f>$B$174</f>
        <v>V.</v>
      </c>
      <c r="B203" s="239">
        <f>COUNT($A$174:B202)+1</f>
        <v>11</v>
      </c>
      <c r="C203" s="266" t="s">
        <v>742</v>
      </c>
      <c r="D203" s="139" t="s">
        <v>743</v>
      </c>
      <c r="E203" s="234" t="s">
        <v>109</v>
      </c>
      <c r="F203" s="630">
        <v>50</v>
      </c>
      <c r="G203" s="538"/>
      <c r="H203" s="453">
        <f>ROUND(F203*G203,2)</f>
        <v>0</v>
      </c>
      <c r="I203" s="487"/>
      <c r="J203" s="487"/>
      <c r="K203" s="487"/>
    </row>
    <row r="204" spans="1:11" s="265" customFormat="1" ht="11.4">
      <c r="A204" s="241"/>
      <c r="B204" s="239"/>
      <c r="C204" s="266"/>
      <c r="D204" s="139"/>
      <c r="E204" s="234"/>
      <c r="F204" s="565"/>
      <c r="G204" s="453"/>
      <c r="H204" s="453"/>
      <c r="I204" s="487"/>
      <c r="J204" s="487"/>
      <c r="K204" s="487"/>
    </row>
    <row r="205" spans="1:11" s="265" customFormat="1" ht="68.400000000000006">
      <c r="A205" s="634" t="s">
        <v>728</v>
      </c>
      <c r="B205" s="635">
        <v>12</v>
      </c>
      <c r="C205" s="636"/>
      <c r="D205" s="621" t="s">
        <v>927</v>
      </c>
      <c r="E205" s="637" t="s">
        <v>109</v>
      </c>
      <c r="F205" s="630">
        <v>35</v>
      </c>
      <c r="G205" s="538"/>
      <c r="H205" s="453">
        <f t="shared" ref="H205" si="3">ROUND(F205*G205,2)</f>
        <v>0</v>
      </c>
      <c r="I205" s="487"/>
      <c r="J205" s="487"/>
      <c r="K205" s="487"/>
    </row>
    <row r="206" spans="1:11" s="265" customFormat="1">
      <c r="A206" s="250"/>
      <c r="B206" s="251"/>
      <c r="C206" s="266"/>
      <c r="D206" s="139"/>
      <c r="E206" s="234"/>
      <c r="F206" s="565"/>
      <c r="G206" s="461"/>
      <c r="H206" s="461"/>
      <c r="I206" s="487"/>
      <c r="J206" s="487"/>
      <c r="K206" s="487"/>
    </row>
    <row r="207" spans="1:11" s="265" customFormat="1" ht="11.4">
      <c r="A207" s="241" t="str">
        <f>$B$174</f>
        <v>V.</v>
      </c>
      <c r="B207" s="239">
        <f>COUNT($A$174:B206)+1</f>
        <v>13</v>
      </c>
      <c r="C207" s="266" t="s">
        <v>742</v>
      </c>
      <c r="D207" s="139" t="s">
        <v>744</v>
      </c>
      <c r="E207" s="234" t="s">
        <v>109</v>
      </c>
      <c r="F207" s="565">
        <v>2</v>
      </c>
      <c r="G207" s="538"/>
      <c r="H207" s="453">
        <f>ROUND(F207*G207,2)</f>
        <v>0</v>
      </c>
      <c r="I207" s="487"/>
      <c r="J207" s="487"/>
      <c r="K207" s="487"/>
    </row>
    <row r="208" spans="1:11" s="265" customFormat="1">
      <c r="A208" s="250"/>
      <c r="B208" s="251"/>
      <c r="C208" s="582" t="s">
        <v>745</v>
      </c>
      <c r="D208" s="448" t="s">
        <v>746</v>
      </c>
      <c r="E208" s="459"/>
      <c r="F208" s="570"/>
      <c r="G208" s="461"/>
      <c r="H208" s="461"/>
      <c r="I208" s="487"/>
      <c r="J208" s="487"/>
      <c r="K208" s="487"/>
    </row>
    <row r="209" spans="1:11" s="265" customFormat="1">
      <c r="A209" s="250"/>
      <c r="B209" s="251"/>
      <c r="C209" s="251"/>
      <c r="D209" s="459"/>
      <c r="E209" s="459"/>
      <c r="F209" s="570"/>
      <c r="G209" s="461"/>
      <c r="H209" s="461"/>
      <c r="I209" s="487"/>
      <c r="J209" s="487"/>
      <c r="K209" s="487"/>
    </row>
    <row r="210" spans="1:11" s="265" customFormat="1" ht="34.200000000000003">
      <c r="A210" s="241" t="str">
        <f>$B$174</f>
        <v>V.</v>
      </c>
      <c r="B210" s="239">
        <f>COUNT($A$174:B209)+1</f>
        <v>14</v>
      </c>
      <c r="C210" s="266"/>
      <c r="D210" s="139" t="s">
        <v>747</v>
      </c>
      <c r="E210" s="234" t="s">
        <v>2</v>
      </c>
      <c r="F210" s="565">
        <v>57</v>
      </c>
      <c r="G210" s="538"/>
      <c r="H210" s="453">
        <f>ROUND(F210*G210,2)</f>
        <v>0</v>
      </c>
      <c r="I210" s="487"/>
      <c r="J210" s="487"/>
      <c r="K210" s="487"/>
    </row>
    <row r="211" spans="1:11" s="265" customFormat="1" ht="11.4">
      <c r="A211" s="241"/>
      <c r="B211" s="239"/>
      <c r="C211" s="266"/>
      <c r="D211" s="139"/>
      <c r="E211" s="234"/>
      <c r="F211" s="565"/>
      <c r="G211" s="538"/>
      <c r="H211" s="453"/>
      <c r="I211" s="487"/>
      <c r="J211" s="487"/>
      <c r="K211" s="487"/>
    </row>
    <row r="212" spans="1:11" s="265" customFormat="1" ht="68.400000000000006">
      <c r="A212" s="634" t="s">
        <v>728</v>
      </c>
      <c r="B212" s="635">
        <v>15</v>
      </c>
      <c r="C212" s="636"/>
      <c r="D212" s="621" t="s">
        <v>928</v>
      </c>
      <c r="E212" s="622" t="s">
        <v>127</v>
      </c>
      <c r="F212" s="623">
        <v>1</v>
      </c>
      <c r="G212" s="538"/>
      <c r="H212" s="453">
        <f>ROUND(F212*G212,2)</f>
        <v>0</v>
      </c>
      <c r="I212" s="487"/>
      <c r="J212" s="487"/>
      <c r="K212" s="487"/>
    </row>
    <row r="213" spans="1:11" s="265" customFormat="1" ht="11.4">
      <c r="A213" s="634"/>
      <c r="B213" s="635"/>
      <c r="C213" s="636"/>
      <c r="D213" s="621"/>
      <c r="E213" s="622"/>
      <c r="F213" s="623"/>
      <c r="G213" s="453"/>
      <c r="H213" s="453"/>
      <c r="I213" s="487"/>
      <c r="J213" s="487"/>
      <c r="K213" s="487"/>
    </row>
    <row r="214" spans="1:11" s="265" customFormat="1" ht="22.8">
      <c r="A214" s="634" t="s">
        <v>728</v>
      </c>
      <c r="B214" s="635">
        <v>16</v>
      </c>
      <c r="C214" s="636"/>
      <c r="D214" s="621" t="s">
        <v>929</v>
      </c>
      <c r="E214" s="622" t="s">
        <v>12</v>
      </c>
      <c r="F214" s="623">
        <v>3200</v>
      </c>
      <c r="G214" s="538"/>
      <c r="H214" s="453">
        <f t="shared" ref="H214" si="4">ROUND(F214*G214,2)</f>
        <v>0</v>
      </c>
      <c r="I214" s="487"/>
      <c r="J214" s="487"/>
      <c r="K214" s="487"/>
    </row>
    <row r="215" spans="1:11" s="265" customFormat="1">
      <c r="A215" s="250"/>
      <c r="B215" s="251"/>
      <c r="C215" s="251"/>
      <c r="D215" s="459"/>
      <c r="E215" s="459"/>
      <c r="F215" s="570"/>
      <c r="G215" s="461"/>
      <c r="H215" s="461"/>
      <c r="I215" s="487"/>
      <c r="J215" s="487"/>
      <c r="K215" s="487"/>
    </row>
    <row r="216" spans="1:11" s="265" customFormat="1">
      <c r="A216" s="250"/>
      <c r="B216" s="251"/>
      <c r="C216" s="582" t="s">
        <v>748</v>
      </c>
      <c r="D216" s="448" t="s">
        <v>549</v>
      </c>
      <c r="E216" s="459"/>
      <c r="F216" s="570"/>
      <c r="G216" s="461"/>
      <c r="H216" s="461"/>
      <c r="I216" s="487"/>
      <c r="J216" s="487"/>
      <c r="K216" s="487"/>
    </row>
    <row r="217" spans="1:11" s="265" customFormat="1">
      <c r="A217" s="250"/>
      <c r="B217" s="251"/>
      <c r="C217" s="251"/>
      <c r="D217" s="459"/>
      <c r="E217" s="459"/>
      <c r="F217" s="570"/>
      <c r="G217" s="461"/>
      <c r="H217" s="461"/>
      <c r="I217" s="487"/>
      <c r="J217" s="487"/>
      <c r="K217" s="487"/>
    </row>
    <row r="218" spans="1:11" s="265" customFormat="1" ht="22.8">
      <c r="A218" s="241" t="str">
        <f>$B$174</f>
        <v>V.</v>
      </c>
      <c r="B218" s="239">
        <f>COUNT($A$174:B217)+1</f>
        <v>17</v>
      </c>
      <c r="C218" s="269" t="s">
        <v>749</v>
      </c>
      <c r="D218" s="139" t="s">
        <v>750</v>
      </c>
      <c r="E218" s="234" t="s">
        <v>112</v>
      </c>
      <c r="F218" s="565">
        <v>120</v>
      </c>
      <c r="G218" s="538"/>
      <c r="H218" s="453">
        <f>ROUND(F218*G218,2)</f>
        <v>0</v>
      </c>
      <c r="I218" s="487"/>
      <c r="J218" s="487"/>
      <c r="K218" s="487"/>
    </row>
    <row r="219" spans="1:11" s="265" customFormat="1">
      <c r="A219" s="250"/>
      <c r="B219" s="251"/>
      <c r="C219" s="269"/>
      <c r="D219" s="139"/>
      <c r="E219" s="234"/>
      <c r="F219" s="565"/>
      <c r="G219" s="461"/>
      <c r="H219" s="461"/>
      <c r="I219" s="487"/>
      <c r="J219" s="487"/>
      <c r="K219" s="487"/>
    </row>
    <row r="220" spans="1:11" s="265" customFormat="1" ht="22.8">
      <c r="A220" s="241" t="str">
        <f>$B$174</f>
        <v>V.</v>
      </c>
      <c r="B220" s="239">
        <f>COUNT($A$174:B219)+1</f>
        <v>18</v>
      </c>
      <c r="C220" s="269"/>
      <c r="D220" s="139" t="s">
        <v>751</v>
      </c>
      <c r="E220" s="234" t="s">
        <v>112</v>
      </c>
      <c r="F220" s="565">
        <v>40</v>
      </c>
      <c r="G220" s="538"/>
      <c r="H220" s="453">
        <f>ROUND(F220*G220,2)</f>
        <v>0</v>
      </c>
      <c r="I220" s="487"/>
      <c r="J220" s="487"/>
      <c r="K220" s="487"/>
    </row>
    <row r="221" spans="1:11" s="265" customFormat="1">
      <c r="A221" s="250"/>
      <c r="B221" s="251"/>
      <c r="C221" s="251"/>
      <c r="D221" s="459"/>
      <c r="E221" s="459"/>
      <c r="F221" s="570"/>
      <c r="G221" s="461"/>
      <c r="H221" s="461"/>
      <c r="I221" s="487"/>
      <c r="J221" s="487"/>
      <c r="K221" s="487"/>
    </row>
    <row r="222" spans="1:11" s="265" customFormat="1" ht="13.8" thickBot="1">
      <c r="A222" s="248"/>
      <c r="B222" s="249"/>
      <c r="C222" s="249"/>
      <c r="D222" s="455" t="str">
        <f>CONCATENATE(B174," ",D174," - SKUPAJ:")</f>
        <v>V. GRADBENO OBRTNIŠKA DELA - PREPUST - SKUPAJ:</v>
      </c>
      <c r="E222" s="455"/>
      <c r="F222" s="569"/>
      <c r="G222" s="457"/>
      <c r="H222" s="458">
        <f>SUM(H178:H220)</f>
        <v>0</v>
      </c>
      <c r="I222" s="487"/>
      <c r="J222" s="487"/>
      <c r="K222" s="487"/>
    </row>
    <row r="223" spans="1:11" s="265" customFormat="1">
      <c r="A223" s="250"/>
      <c r="B223" s="251"/>
      <c r="C223" s="251"/>
      <c r="D223" s="459"/>
      <c r="E223" s="459"/>
      <c r="F223" s="570"/>
      <c r="G223" s="461"/>
      <c r="H223" s="461"/>
      <c r="I223" s="487"/>
      <c r="J223" s="487"/>
      <c r="K223" s="487"/>
    </row>
    <row r="224" spans="1:11" s="265" customFormat="1" ht="16.2" thickBot="1">
      <c r="A224" s="252"/>
      <c r="B224" s="253" t="s">
        <v>131</v>
      </c>
      <c r="C224" s="253"/>
      <c r="D224" s="443" t="s">
        <v>113</v>
      </c>
      <c r="E224" s="463"/>
      <c r="F224" s="595"/>
      <c r="G224" s="446"/>
      <c r="H224" s="446"/>
      <c r="I224" s="487"/>
      <c r="J224" s="487"/>
      <c r="K224" s="487"/>
    </row>
    <row r="225" spans="1:11" s="265" customFormat="1" ht="15.6">
      <c r="A225" s="256"/>
      <c r="B225" s="257"/>
      <c r="C225" s="257"/>
      <c r="D225" s="547"/>
      <c r="E225" s="548"/>
      <c r="F225" s="596"/>
      <c r="G225" s="550"/>
      <c r="H225" s="550"/>
      <c r="I225" s="487"/>
      <c r="J225" s="487"/>
      <c r="K225" s="487"/>
    </row>
    <row r="226" spans="1:11" s="265" customFormat="1">
      <c r="A226" s="254"/>
      <c r="B226" s="255"/>
      <c r="C226" s="466" t="s">
        <v>215</v>
      </c>
      <c r="D226" s="448" t="s">
        <v>216</v>
      </c>
      <c r="E226" s="461"/>
      <c r="F226" s="558"/>
      <c r="G226" s="267"/>
      <c r="H226" s="465"/>
      <c r="I226" s="487"/>
      <c r="J226" s="487"/>
      <c r="K226" s="487"/>
    </row>
    <row r="227" spans="1:11" s="265" customFormat="1">
      <c r="A227" s="254"/>
      <c r="B227" s="255"/>
      <c r="C227" s="255"/>
      <c r="D227" s="440"/>
      <c r="E227" s="461"/>
      <c r="F227" s="558"/>
      <c r="G227" s="267"/>
      <c r="H227" s="551"/>
      <c r="I227" s="487"/>
      <c r="J227" s="487"/>
      <c r="K227" s="487"/>
    </row>
    <row r="228" spans="1:11" s="265" customFormat="1" ht="22.8">
      <c r="A228" s="242" t="s">
        <v>131</v>
      </c>
      <c r="B228" s="192">
        <f>1</f>
        <v>1</v>
      </c>
      <c r="C228" s="584" t="s">
        <v>236</v>
      </c>
      <c r="D228" s="577" t="s">
        <v>237</v>
      </c>
      <c r="E228" s="578" t="s">
        <v>13</v>
      </c>
      <c r="F228" s="579">
        <v>11</v>
      </c>
      <c r="G228" s="538"/>
      <c r="H228" s="453">
        <f>ROUND(F228*G228,2)</f>
        <v>0</v>
      </c>
      <c r="I228" s="487"/>
      <c r="J228" s="487"/>
      <c r="K228" s="487"/>
    </row>
    <row r="229" spans="1:11" s="265" customFormat="1">
      <c r="A229" s="254"/>
      <c r="B229" s="255"/>
      <c r="C229" s="269"/>
      <c r="D229" s="139"/>
      <c r="E229" s="585"/>
      <c r="F229" s="565"/>
      <c r="G229" s="566"/>
      <c r="H229" s="453"/>
      <c r="I229" s="487"/>
      <c r="J229" s="487"/>
      <c r="K229" s="487"/>
    </row>
    <row r="230" spans="1:11" s="265" customFormat="1" ht="22.8">
      <c r="A230" s="242" t="s">
        <v>131</v>
      </c>
      <c r="B230" s="192">
        <f>COUNT($A$227:B228)+1</f>
        <v>2</v>
      </c>
      <c r="C230" s="269" t="s">
        <v>711</v>
      </c>
      <c r="D230" s="139" t="s">
        <v>712</v>
      </c>
      <c r="E230" s="234" t="s">
        <v>13</v>
      </c>
      <c r="F230" s="565">
        <v>20</v>
      </c>
      <c r="G230" s="538"/>
      <c r="H230" s="453">
        <f>ROUND(F230*G230,2)</f>
        <v>0</v>
      </c>
      <c r="I230" s="487"/>
      <c r="J230" s="487"/>
      <c r="K230" s="487"/>
    </row>
    <row r="231" spans="1:11" s="265" customFormat="1" ht="11.4">
      <c r="A231" s="242"/>
      <c r="B231" s="192"/>
      <c r="C231" s="269"/>
      <c r="D231" s="139"/>
      <c r="E231" s="585"/>
      <c r="F231" s="565"/>
      <c r="G231" s="453"/>
      <c r="H231" s="453"/>
      <c r="I231" s="487"/>
      <c r="J231" s="487"/>
      <c r="K231" s="487"/>
    </row>
    <row r="232" spans="1:11" s="265" customFormat="1" ht="34.200000000000003">
      <c r="A232" s="242" t="s">
        <v>131</v>
      </c>
      <c r="B232" s="192">
        <f>COUNT($A$227:B228)+1</f>
        <v>2</v>
      </c>
      <c r="C232" s="269" t="s">
        <v>752</v>
      </c>
      <c r="D232" s="577" t="s">
        <v>753</v>
      </c>
      <c r="E232" s="578" t="s">
        <v>13</v>
      </c>
      <c r="F232" s="579">
        <v>17</v>
      </c>
      <c r="G232" s="538"/>
      <c r="H232" s="453">
        <f>ROUND(F232*G232,2)</f>
        <v>0</v>
      </c>
      <c r="I232" s="487"/>
      <c r="J232" s="487"/>
      <c r="K232" s="487"/>
    </row>
    <row r="233" spans="1:11" s="265" customFormat="1" ht="11.4">
      <c r="A233" s="242"/>
      <c r="B233" s="192"/>
      <c r="C233" s="269"/>
      <c r="D233" s="139"/>
      <c r="E233" s="585"/>
      <c r="F233" s="565"/>
      <c r="G233" s="566"/>
      <c r="H233" s="453"/>
      <c r="I233" s="487"/>
      <c r="J233" s="487"/>
      <c r="K233" s="487"/>
    </row>
    <row r="234" spans="1:11" s="265" customFormat="1" ht="34.200000000000003">
      <c r="A234" s="242" t="s">
        <v>131</v>
      </c>
      <c r="B234" s="192">
        <f>COUNT($A$227:B230)+1</f>
        <v>3</v>
      </c>
      <c r="C234" s="269" t="s">
        <v>238</v>
      </c>
      <c r="D234" s="139" t="s">
        <v>239</v>
      </c>
      <c r="E234" s="234" t="s">
        <v>13</v>
      </c>
      <c r="F234" s="565">
        <v>2</v>
      </c>
      <c r="G234" s="538"/>
      <c r="H234" s="453">
        <f>ROUND(F234*G234,2)</f>
        <v>0</v>
      </c>
      <c r="I234" s="487"/>
      <c r="J234" s="487"/>
      <c r="K234" s="487"/>
    </row>
    <row r="235" spans="1:11" s="265" customFormat="1" ht="11.4">
      <c r="A235" s="242"/>
      <c r="B235" s="192"/>
      <c r="C235" s="269"/>
      <c r="D235" s="139"/>
      <c r="E235" s="585"/>
      <c r="F235" s="565"/>
      <c r="G235" s="566"/>
      <c r="H235" s="453"/>
      <c r="I235" s="487"/>
      <c r="J235" s="487"/>
      <c r="K235" s="487"/>
    </row>
    <row r="236" spans="1:11" s="265" customFormat="1" ht="34.200000000000003">
      <c r="A236" s="242" t="s">
        <v>131</v>
      </c>
      <c r="B236" s="192">
        <f>COUNT($A$227:B230)+1</f>
        <v>3</v>
      </c>
      <c r="C236" s="269" t="s">
        <v>355</v>
      </c>
      <c r="D236" s="139" t="s">
        <v>240</v>
      </c>
      <c r="E236" s="234" t="s">
        <v>13</v>
      </c>
      <c r="F236" s="565">
        <v>8</v>
      </c>
      <c r="G236" s="538"/>
      <c r="H236" s="453">
        <f>ROUND(F236*G236,2)</f>
        <v>0</v>
      </c>
      <c r="I236" s="487"/>
      <c r="J236" s="487"/>
      <c r="K236" s="487"/>
    </row>
    <row r="237" spans="1:11" s="265" customFormat="1" ht="11.4">
      <c r="A237" s="242"/>
      <c r="B237" s="192"/>
      <c r="C237" s="269"/>
      <c r="D237" s="139"/>
      <c r="E237" s="585"/>
      <c r="F237" s="565"/>
      <c r="G237" s="566"/>
      <c r="H237" s="453"/>
      <c r="I237" s="487"/>
      <c r="J237" s="487"/>
      <c r="K237" s="487"/>
    </row>
    <row r="238" spans="1:11" s="265" customFormat="1" ht="34.200000000000003">
      <c r="A238" s="242" t="s">
        <v>131</v>
      </c>
      <c r="B238" s="192">
        <f>COUNT($A$227:B236)+1</f>
        <v>6</v>
      </c>
      <c r="C238" s="269" t="s">
        <v>241</v>
      </c>
      <c r="D238" s="139" t="s">
        <v>713</v>
      </c>
      <c r="E238" s="234" t="s">
        <v>13</v>
      </c>
      <c r="F238" s="565">
        <v>4</v>
      </c>
      <c r="G238" s="538"/>
      <c r="H238" s="453">
        <f>ROUND(F238*G238,2)</f>
        <v>0</v>
      </c>
      <c r="I238" s="487"/>
      <c r="J238" s="487"/>
      <c r="K238" s="487"/>
    </row>
    <row r="239" spans="1:11" s="265" customFormat="1" ht="11.4">
      <c r="A239" s="242"/>
      <c r="B239" s="192"/>
      <c r="C239" s="269"/>
      <c r="D239" s="139"/>
      <c r="E239" s="585"/>
      <c r="F239" s="565"/>
      <c r="G239" s="566"/>
      <c r="H239" s="453"/>
      <c r="I239" s="487"/>
      <c r="J239" s="487"/>
      <c r="K239" s="487"/>
    </row>
    <row r="240" spans="1:11" s="265" customFormat="1" ht="45.6">
      <c r="A240" s="242" t="s">
        <v>131</v>
      </c>
      <c r="B240" s="192">
        <f>COUNT($A$227:B238)+1</f>
        <v>7</v>
      </c>
      <c r="C240" s="584" t="s">
        <v>754</v>
      </c>
      <c r="D240" s="577" t="s">
        <v>755</v>
      </c>
      <c r="E240" s="578" t="s">
        <v>13</v>
      </c>
      <c r="F240" s="579">
        <v>4</v>
      </c>
      <c r="G240" s="538"/>
      <c r="H240" s="453">
        <f>ROUND(F240*G240,2)</f>
        <v>0</v>
      </c>
      <c r="I240" s="487"/>
      <c r="J240" s="487"/>
      <c r="K240" s="487"/>
    </row>
    <row r="241" spans="1:11" s="265" customFormat="1" ht="11.4">
      <c r="A241" s="242"/>
      <c r="B241" s="192"/>
      <c r="C241" s="269"/>
      <c r="D241" s="139"/>
      <c r="E241" s="234"/>
      <c r="F241" s="565"/>
      <c r="G241" s="453"/>
      <c r="H241" s="453"/>
      <c r="I241" s="487"/>
      <c r="J241" s="487"/>
      <c r="K241" s="487"/>
    </row>
    <row r="242" spans="1:11" s="265" customFormat="1" ht="34.200000000000003">
      <c r="A242" s="242" t="s">
        <v>131</v>
      </c>
      <c r="B242" s="192">
        <f>COUNT($A$227:B240)+1</f>
        <v>8</v>
      </c>
      <c r="C242" s="269" t="s">
        <v>714</v>
      </c>
      <c r="D242" s="139" t="s">
        <v>715</v>
      </c>
      <c r="E242" s="234" t="s">
        <v>13</v>
      </c>
      <c r="F242" s="565">
        <v>9</v>
      </c>
      <c r="G242" s="538"/>
      <c r="H242" s="453">
        <f>ROUND(F242*G242,2)</f>
        <v>0</v>
      </c>
      <c r="I242" s="487"/>
      <c r="J242" s="487"/>
      <c r="K242" s="487"/>
    </row>
    <row r="243" spans="1:11" s="265" customFormat="1" ht="11.4">
      <c r="A243" s="242"/>
      <c r="B243" s="192"/>
      <c r="C243" s="269"/>
      <c r="D243" s="139"/>
      <c r="E243" s="585"/>
      <c r="F243" s="565"/>
      <c r="G243" s="566"/>
      <c r="H243" s="453"/>
      <c r="I243" s="487"/>
      <c r="J243" s="487"/>
      <c r="K243" s="487"/>
    </row>
    <row r="244" spans="1:11" s="265" customFormat="1" ht="34.200000000000003">
      <c r="A244" s="242" t="s">
        <v>131</v>
      </c>
      <c r="B244" s="192">
        <f>COUNT($A$227:B242)+1</f>
        <v>9</v>
      </c>
      <c r="C244" s="269" t="s">
        <v>716</v>
      </c>
      <c r="D244" s="139" t="s">
        <v>717</v>
      </c>
      <c r="E244" s="234" t="s">
        <v>13</v>
      </c>
      <c r="F244" s="565">
        <v>6</v>
      </c>
      <c r="G244" s="538"/>
      <c r="H244" s="453">
        <f>ROUND(F244*G244,2)</f>
        <v>0</v>
      </c>
      <c r="I244" s="487"/>
      <c r="J244" s="487"/>
      <c r="K244" s="487"/>
    </row>
    <row r="245" spans="1:11" s="265" customFormat="1" ht="11.4">
      <c r="A245" s="242"/>
      <c r="B245" s="192"/>
      <c r="C245" s="269"/>
      <c r="D245" s="139"/>
      <c r="E245" s="585"/>
      <c r="F245" s="565"/>
      <c r="G245" s="566"/>
      <c r="H245" s="453"/>
      <c r="I245" s="487"/>
      <c r="J245" s="487"/>
      <c r="K245" s="487"/>
    </row>
    <row r="246" spans="1:11" s="265" customFormat="1" ht="34.200000000000003">
      <c r="A246" s="242" t="s">
        <v>131</v>
      </c>
      <c r="B246" s="192">
        <f>COUNT($A$227:B244)+1</f>
        <v>10</v>
      </c>
      <c r="C246" s="269" t="s">
        <v>246</v>
      </c>
      <c r="D246" s="139" t="s">
        <v>718</v>
      </c>
      <c r="E246" s="234" t="s">
        <v>13</v>
      </c>
      <c r="F246" s="565">
        <v>14</v>
      </c>
      <c r="G246" s="538"/>
      <c r="H246" s="453">
        <f>ROUND(F246*G246,2)</f>
        <v>0</v>
      </c>
      <c r="I246" s="487"/>
      <c r="J246" s="487"/>
      <c r="K246" s="487"/>
    </row>
    <row r="247" spans="1:11" s="265" customFormat="1" ht="11.4">
      <c r="A247" s="242"/>
      <c r="B247" s="192"/>
      <c r="C247" s="269"/>
      <c r="D247" s="139"/>
      <c r="E247" s="585"/>
      <c r="F247" s="565"/>
      <c r="G247" s="566"/>
      <c r="H247" s="453"/>
      <c r="I247" s="487"/>
      <c r="J247" s="487"/>
      <c r="K247" s="487"/>
    </row>
    <row r="248" spans="1:11" s="265" customFormat="1" ht="34.200000000000003">
      <c r="A248" s="242" t="s">
        <v>131</v>
      </c>
      <c r="B248" s="192">
        <f>COUNT($A$227:B246)+1</f>
        <v>11</v>
      </c>
      <c r="C248" s="269" t="s">
        <v>719</v>
      </c>
      <c r="D248" s="139" t="s">
        <v>720</v>
      </c>
      <c r="E248" s="234" t="s">
        <v>13</v>
      </c>
      <c r="F248" s="565">
        <v>5</v>
      </c>
      <c r="G248" s="538"/>
      <c r="H248" s="453">
        <f>ROUND(F248*G248,2)</f>
        <v>0</v>
      </c>
      <c r="I248" s="487"/>
      <c r="J248" s="487"/>
      <c r="K248" s="487"/>
    </row>
    <row r="249" spans="1:11" s="265" customFormat="1" ht="11.4">
      <c r="A249" s="242"/>
      <c r="B249" s="192"/>
      <c r="C249" s="269"/>
      <c r="D249" s="139"/>
      <c r="E249" s="585"/>
      <c r="F249" s="565"/>
      <c r="G249" s="566"/>
      <c r="H249" s="453"/>
      <c r="I249" s="487"/>
      <c r="J249" s="487"/>
      <c r="K249" s="487"/>
    </row>
    <row r="250" spans="1:11" s="265" customFormat="1" ht="34.200000000000003">
      <c r="A250" s="242" t="s">
        <v>131</v>
      </c>
      <c r="B250" s="192">
        <f>COUNT($A$227:B248)+1</f>
        <v>12</v>
      </c>
      <c r="C250" s="269" t="s">
        <v>248</v>
      </c>
      <c r="D250" s="139" t="s">
        <v>721</v>
      </c>
      <c r="E250" s="234" t="s">
        <v>13</v>
      </c>
      <c r="F250" s="565">
        <v>7</v>
      </c>
      <c r="G250" s="538"/>
      <c r="H250" s="453">
        <f>ROUND(F250*G250,2)</f>
        <v>0</v>
      </c>
      <c r="I250" s="487"/>
      <c r="J250" s="487"/>
      <c r="K250" s="487"/>
    </row>
    <row r="251" spans="1:11" s="265" customFormat="1" ht="11.4">
      <c r="A251" s="242"/>
      <c r="B251" s="192"/>
      <c r="C251" s="269"/>
      <c r="D251" s="139"/>
      <c r="E251" s="585"/>
      <c r="F251" s="565"/>
      <c r="G251" s="566"/>
      <c r="H251" s="453"/>
      <c r="I251" s="487"/>
      <c r="J251" s="487"/>
      <c r="K251" s="487"/>
    </row>
    <row r="252" spans="1:11" s="265" customFormat="1" ht="34.200000000000003">
      <c r="A252" s="242" t="s">
        <v>131</v>
      </c>
      <c r="B252" s="192">
        <f>COUNT($A$227:B250)+1</f>
        <v>13</v>
      </c>
      <c r="C252" s="269" t="s">
        <v>250</v>
      </c>
      <c r="D252" s="139" t="s">
        <v>722</v>
      </c>
      <c r="E252" s="234" t="s">
        <v>13</v>
      </c>
      <c r="F252" s="565">
        <v>1</v>
      </c>
      <c r="G252" s="538"/>
      <c r="H252" s="453">
        <f>ROUND(F252*G252,2)</f>
        <v>0</v>
      </c>
      <c r="I252" s="487"/>
      <c r="J252" s="487"/>
      <c r="K252" s="487"/>
    </row>
    <row r="253" spans="1:11" s="265" customFormat="1" ht="11.4">
      <c r="A253" s="242"/>
      <c r="B253" s="192"/>
      <c r="C253" s="269"/>
      <c r="D253" s="139" t="s">
        <v>41</v>
      </c>
      <c r="E253" s="585"/>
      <c r="F253" s="565"/>
      <c r="G253" s="566"/>
      <c r="H253" s="453"/>
      <c r="I253" s="487"/>
      <c r="J253" s="487"/>
      <c r="K253" s="487"/>
    </row>
    <row r="254" spans="1:11" s="265" customFormat="1" ht="34.200000000000003">
      <c r="A254" s="242" t="s">
        <v>131</v>
      </c>
      <c r="B254" s="192">
        <f>COUNT($A$227:B252)+1</f>
        <v>14</v>
      </c>
      <c r="C254" s="584" t="s">
        <v>756</v>
      </c>
      <c r="D254" s="577" t="s">
        <v>757</v>
      </c>
      <c r="E254" s="578" t="s">
        <v>13</v>
      </c>
      <c r="F254" s="579">
        <v>2</v>
      </c>
      <c r="G254" s="538"/>
      <c r="H254" s="453">
        <f>ROUND(F254*G254,2)</f>
        <v>0</v>
      </c>
      <c r="I254" s="487"/>
      <c r="J254" s="487"/>
      <c r="K254" s="487"/>
    </row>
    <row r="255" spans="1:11" s="265" customFormat="1" ht="11.4">
      <c r="A255" s="242"/>
      <c r="B255" s="192"/>
      <c r="C255" s="586"/>
      <c r="D255" s="587"/>
      <c r="E255" s="588"/>
      <c r="F255" s="597"/>
      <c r="G255" s="566"/>
      <c r="H255" s="453"/>
      <c r="I255" s="487"/>
      <c r="J255" s="487"/>
      <c r="K255" s="487"/>
    </row>
    <row r="256" spans="1:11" s="265" customFormat="1" ht="34.200000000000003">
      <c r="A256" s="242" t="s">
        <v>131</v>
      </c>
      <c r="B256" s="192">
        <f>COUNT($A$227:B254)+1</f>
        <v>15</v>
      </c>
      <c r="C256" s="584" t="s">
        <v>758</v>
      </c>
      <c r="D256" s="577" t="s">
        <v>759</v>
      </c>
      <c r="E256" s="578" t="s">
        <v>13</v>
      </c>
      <c r="F256" s="579">
        <v>1</v>
      </c>
      <c r="G256" s="538"/>
      <c r="H256" s="453">
        <f>ROUND(F256*G256,2)</f>
        <v>0</v>
      </c>
      <c r="I256" s="487"/>
      <c r="J256" s="487"/>
      <c r="K256" s="487"/>
    </row>
    <row r="257" spans="1:11" s="265" customFormat="1">
      <c r="A257" s="254"/>
      <c r="B257" s="255"/>
      <c r="C257" s="255"/>
      <c r="D257" s="440"/>
      <c r="E257" s="461"/>
      <c r="F257" s="558"/>
      <c r="G257" s="267"/>
      <c r="H257" s="551"/>
      <c r="I257" s="487"/>
      <c r="J257" s="487"/>
      <c r="K257" s="487"/>
    </row>
    <row r="258" spans="1:11" s="265" customFormat="1" ht="15.6">
      <c r="A258" s="256"/>
      <c r="B258" s="257"/>
      <c r="C258" s="466" t="s">
        <v>221</v>
      </c>
      <c r="D258" s="448" t="s">
        <v>222</v>
      </c>
      <c r="E258" s="548"/>
      <c r="F258" s="596"/>
      <c r="G258" s="550"/>
      <c r="H258" s="550"/>
      <c r="I258" s="487"/>
      <c r="J258" s="487"/>
      <c r="K258" s="487"/>
    </row>
    <row r="259" spans="1:11" s="265" customFormat="1" ht="11.4">
      <c r="A259" s="242"/>
      <c r="B259" s="240"/>
      <c r="C259" s="240"/>
      <c r="D259" s="139" t="s">
        <v>41</v>
      </c>
      <c r="E259" s="449"/>
      <c r="F259" s="565"/>
      <c r="G259" s="553"/>
      <c r="H259" s="470"/>
      <c r="I259" s="487"/>
      <c r="J259" s="487"/>
      <c r="K259" s="487"/>
    </row>
    <row r="260" spans="1:11" s="265" customFormat="1" ht="45.6">
      <c r="A260" s="242" t="s">
        <v>131</v>
      </c>
      <c r="B260" s="192">
        <f>COUNT($A$227:B258)+1</f>
        <v>16</v>
      </c>
      <c r="C260" s="266" t="s">
        <v>363</v>
      </c>
      <c r="D260" s="139" t="s">
        <v>708</v>
      </c>
      <c r="E260" s="234" t="s">
        <v>112</v>
      </c>
      <c r="F260" s="565">
        <v>380</v>
      </c>
      <c r="G260" s="538"/>
      <c r="H260" s="453">
        <f>ROUND(F260*G260,2)</f>
        <v>0</v>
      </c>
      <c r="I260" s="487"/>
      <c r="J260" s="487"/>
      <c r="K260" s="487"/>
    </row>
    <row r="261" spans="1:11" s="265" customFormat="1" ht="11.4">
      <c r="A261" s="242"/>
      <c r="B261" s="192"/>
      <c r="C261" s="269"/>
      <c r="D261" s="139"/>
      <c r="E261" s="585"/>
      <c r="F261" s="565"/>
      <c r="G261" s="566"/>
      <c r="H261" s="453"/>
      <c r="I261" s="487"/>
      <c r="J261" s="487"/>
      <c r="K261" s="487"/>
    </row>
    <row r="262" spans="1:11" s="265" customFormat="1" ht="57">
      <c r="A262" s="242" t="s">
        <v>131</v>
      </c>
      <c r="B262" s="192">
        <f>COUNT($A$227:B260)+1</f>
        <v>17</v>
      </c>
      <c r="C262" s="266" t="s">
        <v>365</v>
      </c>
      <c r="D262" s="139" t="s">
        <v>709</v>
      </c>
      <c r="E262" s="234" t="s">
        <v>2</v>
      </c>
      <c r="F262" s="565">
        <v>6</v>
      </c>
      <c r="G262" s="538"/>
      <c r="H262" s="453">
        <f>ROUND(F262*G262,2)</f>
        <v>0</v>
      </c>
      <c r="I262" s="487"/>
      <c r="J262" s="487"/>
      <c r="K262" s="487"/>
    </row>
    <row r="263" spans="1:11" s="265" customFormat="1" ht="11.4">
      <c r="A263" s="242"/>
      <c r="B263" s="192"/>
      <c r="C263" s="269"/>
      <c r="D263" s="139"/>
      <c r="E263" s="585"/>
      <c r="F263" s="565"/>
      <c r="G263" s="566"/>
      <c r="H263" s="453"/>
      <c r="I263" s="487"/>
      <c r="J263" s="487"/>
      <c r="K263" s="487"/>
    </row>
    <row r="264" spans="1:11" s="265" customFormat="1" ht="57">
      <c r="A264" s="242" t="s">
        <v>131</v>
      </c>
      <c r="B264" s="192">
        <f>COUNT($A$227:B262)+1</f>
        <v>18</v>
      </c>
      <c r="C264" s="266" t="s">
        <v>223</v>
      </c>
      <c r="D264" s="139" t="s">
        <v>710</v>
      </c>
      <c r="E264" s="234" t="s">
        <v>2</v>
      </c>
      <c r="F264" s="565">
        <v>10</v>
      </c>
      <c r="G264" s="538"/>
      <c r="H264" s="453">
        <f>ROUND(F264*G264,2)</f>
        <v>0</v>
      </c>
      <c r="I264" s="487"/>
      <c r="J264" s="487"/>
      <c r="K264" s="487"/>
    </row>
    <row r="265" spans="1:11" s="265" customFormat="1" ht="11.4">
      <c r="A265" s="242"/>
      <c r="B265" s="192"/>
      <c r="C265" s="269"/>
      <c r="D265" s="139"/>
      <c r="E265" s="585"/>
      <c r="F265" s="565"/>
      <c r="G265" s="566"/>
      <c r="H265" s="453"/>
      <c r="I265" s="487"/>
      <c r="J265" s="487"/>
      <c r="K265" s="487"/>
    </row>
    <row r="266" spans="1:11" s="265" customFormat="1" ht="22.8">
      <c r="A266" s="242" t="s">
        <v>131</v>
      </c>
      <c r="B266" s="192">
        <f>COUNT($A$227:B264)+1</f>
        <v>19</v>
      </c>
      <c r="C266" s="266" t="s">
        <v>370</v>
      </c>
      <c r="D266" s="139" t="s">
        <v>448</v>
      </c>
      <c r="E266" s="234" t="s">
        <v>112</v>
      </c>
      <c r="F266" s="565">
        <v>365</v>
      </c>
      <c r="G266" s="538"/>
      <c r="H266" s="453">
        <f>ROUND(F266*G266,2)</f>
        <v>0</v>
      </c>
      <c r="I266" s="487"/>
      <c r="J266" s="487"/>
      <c r="K266" s="487"/>
    </row>
    <row r="267" spans="1:11" s="265" customFormat="1" ht="11.4">
      <c r="A267" s="242"/>
      <c r="B267" s="192"/>
      <c r="C267" s="191"/>
      <c r="D267" s="139"/>
      <c r="E267" s="234"/>
      <c r="F267" s="565"/>
      <c r="G267" s="453"/>
      <c r="H267" s="453"/>
      <c r="I267" s="487"/>
      <c r="J267" s="487"/>
      <c r="K267" s="487"/>
    </row>
    <row r="268" spans="1:11" s="265" customFormat="1" ht="12">
      <c r="A268" s="242"/>
      <c r="B268" s="192"/>
      <c r="C268" s="582" t="s">
        <v>450</v>
      </c>
      <c r="D268" s="448" t="s">
        <v>451</v>
      </c>
      <c r="E268" s="234"/>
      <c r="F268" s="565"/>
      <c r="G268" s="453"/>
      <c r="H268" s="453"/>
      <c r="I268" s="487"/>
      <c r="J268" s="487"/>
      <c r="K268" s="487"/>
    </row>
    <row r="269" spans="1:11" s="265" customFormat="1" ht="11.4">
      <c r="A269" s="242"/>
      <c r="B269" s="192"/>
      <c r="C269" s="191"/>
      <c r="D269" s="139"/>
      <c r="E269" s="234"/>
      <c r="F269" s="565"/>
      <c r="G269" s="453"/>
      <c r="H269" s="453"/>
      <c r="I269" s="487"/>
      <c r="J269" s="487"/>
      <c r="K269" s="487"/>
    </row>
    <row r="270" spans="1:11" s="265" customFormat="1" ht="22.8">
      <c r="A270" s="242" t="s">
        <v>131</v>
      </c>
      <c r="B270" s="192">
        <f>COUNT($A$227:B268)+1</f>
        <v>20</v>
      </c>
      <c r="C270" s="269"/>
      <c r="D270" s="139" t="s">
        <v>707</v>
      </c>
      <c r="E270" s="234" t="s">
        <v>112</v>
      </c>
      <c r="F270" s="565">
        <v>20</v>
      </c>
      <c r="G270" s="538"/>
      <c r="H270" s="453">
        <f>ROUND(F270*G270,2)</f>
        <v>0</v>
      </c>
      <c r="I270" s="487"/>
      <c r="J270" s="487"/>
      <c r="K270" s="487"/>
    </row>
    <row r="271" spans="1:11" s="265" customFormat="1" ht="11.4">
      <c r="A271" s="242"/>
      <c r="B271" s="264"/>
      <c r="C271" s="264"/>
      <c r="D271" s="554"/>
      <c r="E271" s="449"/>
      <c r="F271" s="598"/>
      <c r="G271" s="553"/>
      <c r="H271" s="470"/>
      <c r="I271" s="487"/>
      <c r="J271" s="487"/>
      <c r="K271" s="487"/>
    </row>
    <row r="272" spans="1:11" s="265" customFormat="1" ht="13.8" thickBot="1">
      <c r="A272" s="248"/>
      <c r="B272" s="249"/>
      <c r="C272" s="249"/>
      <c r="D272" s="455" t="str">
        <f>CONCATENATE(B224," ",D224," - SKUPAJ:")</f>
        <v>VI. PROMETNA OPREMA  - SKUPAJ:</v>
      </c>
      <c r="E272" s="455"/>
      <c r="F272" s="569"/>
      <c r="G272" s="457"/>
      <c r="H272" s="458">
        <f>SUM(H228:H270)</f>
        <v>0</v>
      </c>
      <c r="I272" s="487"/>
      <c r="J272" s="487"/>
      <c r="K272" s="487"/>
    </row>
    <row r="273" spans="1:11" s="265" customFormat="1">
      <c r="A273" s="250"/>
      <c r="B273" s="251"/>
      <c r="C273" s="251"/>
      <c r="D273" s="534"/>
      <c r="E273" s="534"/>
      <c r="F273" s="589"/>
      <c r="G273" s="484"/>
      <c r="H273" s="485"/>
      <c r="I273" s="487"/>
      <c r="J273" s="487"/>
      <c r="K273" s="487"/>
    </row>
    <row r="274" spans="1:11" s="265" customFormat="1" ht="16.2" thickBot="1">
      <c r="A274" s="252"/>
      <c r="B274" s="253" t="s">
        <v>225</v>
      </c>
      <c r="C274" s="253"/>
      <c r="D274" s="443" t="s">
        <v>226</v>
      </c>
      <c r="E274" s="463"/>
      <c r="F274" s="595"/>
      <c r="G274" s="446"/>
      <c r="H274" s="447"/>
      <c r="I274" s="487"/>
      <c r="J274" s="487"/>
      <c r="K274" s="487"/>
    </row>
    <row r="275" spans="1:11" s="265" customFormat="1" ht="15.6">
      <c r="A275" s="256"/>
      <c r="B275" s="257"/>
      <c r="C275" s="257"/>
      <c r="D275" s="547"/>
      <c r="E275" s="548"/>
      <c r="F275" s="596"/>
      <c r="G275" s="550"/>
      <c r="H275" s="550"/>
      <c r="I275" s="487"/>
      <c r="J275" s="487"/>
      <c r="K275" s="487"/>
    </row>
    <row r="276" spans="1:11" s="265" customFormat="1">
      <c r="A276" s="242"/>
      <c r="B276" s="201"/>
      <c r="C276" s="466" t="s">
        <v>227</v>
      </c>
      <c r="D276" s="448"/>
      <c r="E276" s="469"/>
      <c r="F276" s="565"/>
      <c r="G276" s="470"/>
      <c r="H276" s="470"/>
      <c r="I276" s="487"/>
      <c r="J276" s="487"/>
      <c r="K276" s="487"/>
    </row>
    <row r="277" spans="1:11" s="265" customFormat="1">
      <c r="A277" s="242"/>
      <c r="B277" s="201"/>
      <c r="C277" s="191"/>
      <c r="D277" s="139"/>
      <c r="E277" s="469"/>
      <c r="F277" s="565"/>
      <c r="G277" s="470"/>
      <c r="H277" s="470"/>
      <c r="I277" s="487"/>
      <c r="J277" s="487"/>
      <c r="K277" s="487"/>
    </row>
    <row r="278" spans="1:11" s="265" customFormat="1" ht="22.8">
      <c r="A278" s="241" t="str">
        <f>$B$274</f>
        <v>VII.</v>
      </c>
      <c r="B278" s="240">
        <f>COUNT($A$277:B277)+1</f>
        <v>1</v>
      </c>
      <c r="C278" s="266" t="s">
        <v>760</v>
      </c>
      <c r="D278" s="139" t="s">
        <v>761</v>
      </c>
      <c r="E278" s="234" t="s">
        <v>112</v>
      </c>
      <c r="F278" s="565">
        <v>112</v>
      </c>
      <c r="G278" s="538"/>
      <c r="H278" s="453">
        <f>ROUND(F278*G278,2)</f>
        <v>0</v>
      </c>
      <c r="I278" s="487"/>
      <c r="J278" s="487"/>
      <c r="K278" s="487"/>
    </row>
    <row r="279" spans="1:11" s="265" customFormat="1" ht="11.4">
      <c r="A279" s="241"/>
      <c r="B279" s="240"/>
      <c r="C279" s="266"/>
      <c r="D279" s="139"/>
      <c r="E279" s="234"/>
      <c r="F279" s="565"/>
      <c r="G279" s="453"/>
      <c r="H279" s="453"/>
      <c r="I279" s="487"/>
      <c r="J279" s="487"/>
      <c r="K279" s="487"/>
    </row>
    <row r="280" spans="1:11" s="265" customFormat="1" ht="22.8">
      <c r="A280" s="634" t="s">
        <v>225</v>
      </c>
      <c r="B280" s="638">
        <v>2</v>
      </c>
      <c r="C280" s="636"/>
      <c r="D280" s="621" t="s">
        <v>930</v>
      </c>
      <c r="E280" s="637" t="s">
        <v>127</v>
      </c>
      <c r="F280" s="630">
        <v>1</v>
      </c>
      <c r="G280" s="538"/>
      <c r="H280" s="453">
        <f t="shared" ref="H280" si="5">ROUND(F280*G280,2)</f>
        <v>0</v>
      </c>
      <c r="I280" s="487"/>
      <c r="J280" s="487"/>
      <c r="K280" s="487"/>
    </row>
    <row r="281" spans="1:11" s="265" customFormat="1" ht="11.4">
      <c r="A281" s="241"/>
      <c r="B281" s="240"/>
      <c r="C281" s="266"/>
      <c r="D281" s="139"/>
      <c r="E281" s="234"/>
      <c r="F281" s="565"/>
      <c r="G281" s="538"/>
      <c r="H281" s="453"/>
      <c r="I281" s="487"/>
      <c r="J281" s="487"/>
      <c r="K281" s="487"/>
    </row>
    <row r="282" spans="1:11" s="265" customFormat="1" ht="11.4">
      <c r="A282" s="242"/>
      <c r="B282" s="191"/>
      <c r="C282" s="191"/>
      <c r="D282" s="472"/>
      <c r="E282" s="469"/>
      <c r="F282" s="565"/>
      <c r="G282" s="470"/>
      <c r="H282" s="470"/>
      <c r="I282" s="487"/>
      <c r="J282" s="487"/>
      <c r="K282" s="487"/>
    </row>
    <row r="283" spans="1:11" s="265" customFormat="1" ht="13.8" thickBot="1">
      <c r="A283" s="248"/>
      <c r="B283" s="249"/>
      <c r="C283" s="249"/>
      <c r="D283" s="455" t="str">
        <f>CONCATENATE(B274," ",D274," - SKUPAJ:")</f>
        <v>VII. TUJE STORITVE - SKUPAJ:</v>
      </c>
      <c r="E283" s="455"/>
      <c r="F283" s="569"/>
      <c r="G283" s="457"/>
      <c r="H283" s="458">
        <f>SUM(H278:H280)</f>
        <v>0</v>
      </c>
      <c r="I283" s="487"/>
      <c r="J283" s="487"/>
      <c r="K283" s="487"/>
    </row>
    <row r="284" spans="1:11" s="265" customFormat="1">
      <c r="A284" s="250"/>
      <c r="B284" s="251"/>
      <c r="C284" s="251"/>
      <c r="D284" s="534"/>
      <c r="E284" s="534"/>
      <c r="F284" s="589"/>
      <c r="G284" s="484"/>
      <c r="H284" s="511"/>
      <c r="I284" s="487"/>
      <c r="J284" s="487"/>
      <c r="K284" s="487"/>
    </row>
    <row r="285" spans="1:11" s="265" customFormat="1" ht="18" thickBot="1">
      <c r="A285" s="488" t="s">
        <v>106</v>
      </c>
      <c r="B285" s="489"/>
      <c r="C285" s="489"/>
      <c r="D285" s="490"/>
      <c r="E285" s="491"/>
      <c r="F285" s="599"/>
      <c r="G285" s="493"/>
      <c r="H285" s="493"/>
      <c r="I285" s="487"/>
      <c r="J285" s="487"/>
      <c r="K285" s="487"/>
    </row>
    <row r="286" spans="1:11" s="265" customFormat="1">
      <c r="A286" s="494"/>
      <c r="B286" s="495"/>
      <c r="C286" s="495"/>
      <c r="D286" s="496"/>
      <c r="E286" s="497"/>
      <c r="F286" s="600"/>
      <c r="G286" s="495"/>
      <c r="H286" s="495"/>
      <c r="I286" s="487"/>
      <c r="J286" s="487"/>
      <c r="K286" s="487"/>
    </row>
    <row r="287" spans="1:11" s="265" customFormat="1" ht="11.4">
      <c r="A287" s="429" t="s">
        <v>1</v>
      </c>
      <c r="B287" s="499"/>
      <c r="C287" s="499"/>
      <c r="D287" s="500"/>
      <c r="E287" s="501"/>
      <c r="F287" s="598"/>
      <c r="G287" s="499"/>
      <c r="H287" s="499"/>
      <c r="I287" s="487"/>
      <c r="J287" s="487"/>
      <c r="K287" s="487"/>
    </row>
    <row r="288" spans="1:11" s="265" customFormat="1">
      <c r="A288" s="502"/>
      <c r="B288" s="503"/>
      <c r="C288" s="503"/>
      <c r="D288" s="504"/>
      <c r="E288" s="505"/>
      <c r="F288" s="601"/>
      <c r="G288" s="507"/>
      <c r="H288" s="437" t="s">
        <v>41</v>
      </c>
      <c r="I288" s="487"/>
      <c r="J288" s="487"/>
      <c r="K288" s="487"/>
    </row>
    <row r="289" spans="1:11" s="265" customFormat="1">
      <c r="A289" s="508"/>
      <c r="B289" s="509"/>
      <c r="C289" s="509"/>
      <c r="D289" s="510"/>
      <c r="E289" s="476"/>
      <c r="F289" s="590"/>
      <c r="G289" s="512"/>
      <c r="H289" s="512"/>
      <c r="I289" s="487"/>
      <c r="J289" s="487"/>
      <c r="K289" s="487"/>
    </row>
    <row r="290" spans="1:11" s="265" customFormat="1">
      <c r="A290" s="513"/>
      <c r="B290" s="514" t="str">
        <f>B14</f>
        <v>I.</v>
      </c>
      <c r="C290" s="514"/>
      <c r="D290" s="515" t="str">
        <f>+D14</f>
        <v>PREDDELA</v>
      </c>
      <c r="E290" s="516"/>
      <c r="F290" s="591"/>
      <c r="G290" s="516"/>
      <c r="H290" s="518">
        <f>+H66</f>
        <v>0</v>
      </c>
      <c r="I290" s="487"/>
      <c r="J290" s="487"/>
      <c r="K290" s="487"/>
    </row>
    <row r="291" spans="1:11" s="265" customFormat="1">
      <c r="A291" s="481"/>
      <c r="B291" s="482"/>
      <c r="C291" s="482"/>
      <c r="D291" s="483"/>
      <c r="E291" s="484"/>
      <c r="F291" s="590"/>
      <c r="G291" s="482"/>
      <c r="H291" s="486"/>
      <c r="I291" s="487"/>
      <c r="J291" s="487"/>
      <c r="K291" s="487"/>
    </row>
    <row r="292" spans="1:11" s="265" customFormat="1">
      <c r="A292" s="513"/>
      <c r="B292" s="514" t="str">
        <f>B68</f>
        <v>II.</v>
      </c>
      <c r="C292" s="514"/>
      <c r="D292" s="515" t="str">
        <f>+D68</f>
        <v>ZEMELJSKA DELA IN TEMELJENJE</v>
      </c>
      <c r="E292" s="516"/>
      <c r="F292" s="591"/>
      <c r="G292" s="516"/>
      <c r="H292" s="518">
        <f>+H114</f>
        <v>0</v>
      </c>
      <c r="I292" s="487"/>
      <c r="J292" s="487"/>
      <c r="K292" s="487"/>
    </row>
    <row r="293" spans="1:11" s="265" customFormat="1">
      <c r="A293" s="513"/>
      <c r="B293" s="514"/>
      <c r="C293" s="514"/>
      <c r="D293" s="515"/>
      <c r="E293" s="516"/>
      <c r="F293" s="591"/>
      <c r="G293" s="516"/>
      <c r="H293" s="518"/>
      <c r="I293" s="487"/>
      <c r="J293" s="487"/>
      <c r="K293" s="487"/>
    </row>
    <row r="294" spans="1:11" s="265" customFormat="1">
      <c r="A294" s="513"/>
      <c r="B294" s="514" t="str">
        <f>B116</f>
        <v>III.</v>
      </c>
      <c r="C294" s="514"/>
      <c r="D294" s="515" t="str">
        <f>+D116</f>
        <v>VOZIŠČNE KONSTRUKCIJE</v>
      </c>
      <c r="E294" s="516"/>
      <c r="F294" s="591"/>
      <c r="G294" s="516"/>
      <c r="H294" s="518">
        <f>$H$144</f>
        <v>0</v>
      </c>
      <c r="I294" s="487"/>
      <c r="J294" s="487"/>
      <c r="K294" s="487"/>
    </row>
    <row r="295" spans="1:11" s="265" customFormat="1">
      <c r="A295" s="513"/>
      <c r="B295" s="514"/>
      <c r="C295" s="514"/>
      <c r="D295" s="515"/>
      <c r="E295" s="516"/>
      <c r="F295" s="591"/>
      <c r="G295" s="516"/>
      <c r="H295" s="518"/>
      <c r="I295" s="487"/>
      <c r="J295" s="487"/>
      <c r="K295" s="487"/>
    </row>
    <row r="296" spans="1:11" s="265" customFormat="1">
      <c r="A296" s="513"/>
      <c r="B296" s="514" t="str">
        <f>B146</f>
        <v>IV.</v>
      </c>
      <c r="C296" s="514"/>
      <c r="D296" s="515" t="str">
        <f>+D146</f>
        <v>ODVODNJAVANJE</v>
      </c>
      <c r="E296" s="516"/>
      <c r="F296" s="591"/>
      <c r="G296" s="516"/>
      <c r="H296" s="518">
        <f>$H$172</f>
        <v>0</v>
      </c>
      <c r="I296" s="487"/>
      <c r="J296" s="487"/>
      <c r="K296" s="487"/>
    </row>
    <row r="297" spans="1:11" s="265" customFormat="1">
      <c r="A297" s="513"/>
      <c r="B297" s="514"/>
      <c r="C297" s="514"/>
      <c r="D297" s="515"/>
      <c r="E297" s="516"/>
      <c r="F297" s="591"/>
      <c r="G297" s="516"/>
      <c r="H297" s="518"/>
      <c r="I297" s="487"/>
      <c r="J297" s="487"/>
      <c r="K297" s="487"/>
    </row>
    <row r="298" spans="1:11" s="265" customFormat="1" ht="26.4">
      <c r="A298" s="513"/>
      <c r="B298" s="514" t="str">
        <f>B174</f>
        <v>V.</v>
      </c>
      <c r="C298" s="514"/>
      <c r="D298" s="515" t="str">
        <f>+D174</f>
        <v>GRADBENO OBRTNIŠKA DELA - PREPUST</v>
      </c>
      <c r="E298" s="516"/>
      <c r="F298" s="591"/>
      <c r="G298" s="516"/>
      <c r="H298" s="518">
        <f>$H$222</f>
        <v>0</v>
      </c>
      <c r="I298" s="487"/>
      <c r="J298" s="487"/>
      <c r="K298" s="487"/>
    </row>
    <row r="299" spans="1:11" s="265" customFormat="1">
      <c r="A299" s="513"/>
      <c r="B299" s="514"/>
      <c r="C299" s="514"/>
      <c r="D299" s="515"/>
      <c r="E299" s="516"/>
      <c r="F299" s="591"/>
      <c r="G299" s="516"/>
      <c r="H299" s="518"/>
      <c r="I299" s="487"/>
      <c r="J299" s="487"/>
      <c r="K299" s="487"/>
    </row>
    <row r="300" spans="1:11" s="265" customFormat="1">
      <c r="A300" s="513"/>
      <c r="B300" s="514" t="str">
        <f>B224</f>
        <v>VI.</v>
      </c>
      <c r="C300" s="514"/>
      <c r="D300" s="555" t="str">
        <f>+D224</f>
        <v xml:space="preserve">PROMETNA OPREMA </v>
      </c>
      <c r="E300" s="516"/>
      <c r="F300" s="591"/>
      <c r="G300" s="516"/>
      <c r="H300" s="518">
        <f>$H$272</f>
        <v>0</v>
      </c>
      <c r="I300" s="487"/>
      <c r="J300" s="487"/>
      <c r="K300" s="487"/>
    </row>
    <row r="301" spans="1:11" s="265" customFormat="1">
      <c r="A301" s="513"/>
      <c r="B301" s="514"/>
      <c r="C301" s="514"/>
      <c r="D301" s="515"/>
      <c r="E301" s="516"/>
      <c r="F301" s="591"/>
      <c r="G301" s="516"/>
      <c r="H301" s="518"/>
      <c r="I301" s="487"/>
      <c r="J301" s="487"/>
      <c r="K301" s="487"/>
    </row>
    <row r="302" spans="1:11" s="265" customFormat="1">
      <c r="A302" s="513"/>
      <c r="B302" s="514" t="str">
        <f>B274</f>
        <v>VII.</v>
      </c>
      <c r="C302" s="514"/>
      <c r="D302" s="515" t="str">
        <f>+D274</f>
        <v>TUJE STORITVE</v>
      </c>
      <c r="E302" s="516"/>
      <c r="F302" s="591"/>
      <c r="G302" s="516"/>
      <c r="H302" s="518">
        <f>$H$283</f>
        <v>0</v>
      </c>
      <c r="I302" s="487"/>
      <c r="J302" s="487"/>
      <c r="K302" s="487"/>
    </row>
    <row r="303" spans="1:11" s="265" customFormat="1" ht="13.8" thickBot="1">
      <c r="A303" s="519"/>
      <c r="B303" s="520"/>
      <c r="C303" s="520"/>
      <c r="D303" s="520"/>
      <c r="E303" s="521"/>
      <c r="F303" s="592"/>
      <c r="G303" s="521"/>
      <c r="H303" s="523"/>
      <c r="I303" s="487"/>
      <c r="J303" s="487"/>
      <c r="K303" s="487"/>
    </row>
    <row r="304" spans="1:11" s="265" customFormat="1" ht="13.8" thickTop="1">
      <c r="A304" s="524"/>
      <c r="B304" s="525"/>
      <c r="C304" s="525"/>
      <c r="D304" s="526"/>
      <c r="E304" s="527"/>
      <c r="F304" s="593"/>
      <c r="G304" s="529"/>
      <c r="H304" s="530"/>
      <c r="I304" s="487"/>
      <c r="J304" s="487"/>
      <c r="K304" s="487"/>
    </row>
    <row r="305" spans="1:11" s="265" customFormat="1" ht="26.4">
      <c r="A305" s="531"/>
      <c r="B305" s="532"/>
      <c r="C305" s="532"/>
      <c r="D305" s="533" t="str">
        <f>CONCATENATE(A4," ",D4," - SKUPAJ:")</f>
        <v xml:space="preserve"> PODODSEK 1.2 - OBSTOJEČE IN NOVOGRADNJA - SKUPAJ:</v>
      </c>
      <c r="E305" s="534"/>
      <c r="F305" s="589"/>
      <c r="G305" s="484"/>
      <c r="H305" s="518">
        <f>SUM(H290:H302)</f>
        <v>0</v>
      </c>
      <c r="I305" s="487"/>
      <c r="J305" s="487"/>
      <c r="K305" s="487"/>
    </row>
    <row r="306" spans="1:11" s="265" customFormat="1" ht="12">
      <c r="B306" s="268"/>
      <c r="C306" s="268"/>
      <c r="D306" s="266"/>
      <c r="E306" s="383"/>
      <c r="F306" s="594"/>
      <c r="G306" s="268"/>
      <c r="H306" s="268"/>
      <c r="I306" s="487"/>
      <c r="J306" s="487"/>
      <c r="K306" s="487"/>
    </row>
    <row r="307" spans="1:11" s="265" customFormat="1" ht="12">
      <c r="B307" s="268"/>
      <c r="C307" s="268"/>
      <c r="D307" s="266"/>
      <c r="E307" s="383"/>
      <c r="F307" s="594"/>
      <c r="G307" s="268"/>
      <c r="H307" s="268"/>
      <c r="I307" s="487"/>
      <c r="J307" s="487"/>
      <c r="K307" s="487"/>
    </row>
    <row r="308" spans="1:11" s="265" customFormat="1" ht="12">
      <c r="B308" s="268"/>
      <c r="C308" s="268"/>
      <c r="D308" s="266"/>
      <c r="E308" s="383"/>
      <c r="F308" s="594"/>
      <c r="G308" s="268"/>
      <c r="H308" s="268"/>
      <c r="I308" s="487"/>
      <c r="J308" s="487"/>
      <c r="K308" s="487"/>
    </row>
    <row r="309" spans="1:11" s="265" customFormat="1" ht="12">
      <c r="B309" s="268"/>
      <c r="C309" s="268"/>
      <c r="D309" s="266"/>
      <c r="E309" s="383"/>
      <c r="F309" s="594"/>
      <c r="G309" s="268"/>
      <c r="H309" s="268"/>
      <c r="I309" s="487"/>
      <c r="J309" s="487"/>
      <c r="K309" s="487"/>
    </row>
    <row r="310" spans="1:11" s="265" customFormat="1" ht="12">
      <c r="B310" s="268"/>
      <c r="C310" s="268"/>
      <c r="D310" s="266"/>
      <c r="E310" s="383"/>
      <c r="F310" s="594"/>
      <c r="G310" s="268"/>
      <c r="H310" s="268"/>
      <c r="I310" s="487"/>
      <c r="J310" s="487"/>
      <c r="K310" s="487"/>
    </row>
    <row r="311" spans="1:11" s="265" customFormat="1" ht="12">
      <c r="B311" s="268"/>
      <c r="C311" s="268"/>
      <c r="D311" s="266"/>
      <c r="E311" s="383"/>
      <c r="F311" s="594"/>
      <c r="G311" s="268"/>
      <c r="H311" s="268"/>
      <c r="I311" s="487"/>
      <c r="J311" s="487"/>
      <c r="K311" s="487"/>
    </row>
    <row r="312" spans="1:11" s="265" customFormat="1" ht="12">
      <c r="B312" s="268"/>
      <c r="C312" s="268"/>
      <c r="D312" s="266"/>
      <c r="E312" s="383"/>
      <c r="F312" s="594"/>
      <c r="G312" s="268"/>
      <c r="H312" s="268"/>
      <c r="I312" s="487"/>
      <c r="J312" s="487"/>
      <c r="K312" s="487"/>
    </row>
    <row r="313" spans="1:11" s="265" customFormat="1" ht="12">
      <c r="B313" s="268"/>
      <c r="C313" s="268"/>
      <c r="D313" s="266"/>
      <c r="E313" s="383"/>
      <c r="F313" s="594"/>
      <c r="G313" s="268"/>
      <c r="H313" s="268"/>
      <c r="I313" s="487"/>
      <c r="J313" s="487"/>
      <c r="K313" s="487"/>
    </row>
    <row r="314" spans="1:11" s="265" customFormat="1" ht="12">
      <c r="B314" s="268"/>
      <c r="C314" s="268"/>
      <c r="D314" s="266"/>
      <c r="E314" s="383"/>
      <c r="F314" s="594"/>
      <c r="G314" s="268"/>
      <c r="H314" s="268"/>
      <c r="I314" s="487"/>
      <c r="J314" s="487"/>
      <c r="K314" s="487"/>
    </row>
    <row r="315" spans="1:11" s="265" customFormat="1" ht="12">
      <c r="B315" s="268"/>
      <c r="C315" s="268"/>
      <c r="D315" s="266"/>
      <c r="E315" s="383"/>
      <c r="F315" s="594"/>
      <c r="G315" s="268"/>
      <c r="H315" s="268"/>
      <c r="I315" s="487"/>
      <c r="J315" s="487"/>
      <c r="K315" s="487"/>
    </row>
    <row r="316" spans="1:11" s="265" customFormat="1" ht="12">
      <c r="B316" s="268"/>
      <c r="C316" s="268"/>
      <c r="D316" s="266"/>
      <c r="E316" s="383"/>
      <c r="F316" s="594"/>
      <c r="G316" s="268"/>
      <c r="H316" s="268"/>
      <c r="I316" s="487"/>
      <c r="J316" s="487"/>
      <c r="K316" s="487"/>
    </row>
    <row r="317" spans="1:11" s="265" customFormat="1" ht="12">
      <c r="B317" s="268"/>
      <c r="C317" s="268"/>
      <c r="D317" s="266"/>
      <c r="E317" s="383"/>
      <c r="F317" s="594"/>
      <c r="G317" s="268"/>
      <c r="H317" s="268"/>
      <c r="I317" s="487"/>
      <c r="J317" s="487"/>
      <c r="K317" s="487"/>
    </row>
    <row r="318" spans="1:11" s="265" customFormat="1" ht="12">
      <c r="B318" s="268"/>
      <c r="C318" s="268"/>
      <c r="D318" s="266"/>
      <c r="E318" s="383"/>
      <c r="F318" s="594"/>
      <c r="G318" s="268"/>
      <c r="H318" s="268"/>
      <c r="I318" s="487"/>
      <c r="J318" s="487"/>
      <c r="K318" s="487"/>
    </row>
    <row r="319" spans="1:11" s="265" customFormat="1" ht="12">
      <c r="B319" s="268"/>
      <c r="C319" s="268"/>
      <c r="D319" s="266"/>
      <c r="E319" s="383"/>
      <c r="F319" s="594"/>
      <c r="G319" s="268"/>
      <c r="H319" s="268"/>
      <c r="I319" s="487"/>
      <c r="J319" s="487"/>
      <c r="K319" s="487"/>
    </row>
    <row r="320" spans="1:11" s="265" customFormat="1" ht="12">
      <c r="B320" s="268"/>
      <c r="C320" s="268"/>
      <c r="D320" s="266"/>
      <c r="E320" s="383"/>
      <c r="F320" s="594"/>
      <c r="G320" s="268"/>
      <c r="H320" s="268"/>
      <c r="I320" s="487"/>
      <c r="J320" s="487"/>
      <c r="K320" s="487"/>
    </row>
    <row r="321" spans="2:11" s="265" customFormat="1" ht="12">
      <c r="B321" s="268"/>
      <c r="C321" s="268"/>
      <c r="D321" s="266"/>
      <c r="E321" s="383"/>
      <c r="F321" s="594"/>
      <c r="G321" s="268"/>
      <c r="H321" s="268"/>
      <c r="I321" s="487"/>
      <c r="J321" s="487"/>
      <c r="K321" s="487"/>
    </row>
    <row r="322" spans="2:11" s="265" customFormat="1" ht="12">
      <c r="B322" s="268"/>
      <c r="C322" s="268"/>
      <c r="D322" s="266"/>
      <c r="E322" s="383"/>
      <c r="F322" s="594"/>
      <c r="G322" s="268"/>
      <c r="H322" s="268"/>
      <c r="I322" s="487"/>
      <c r="J322" s="487"/>
      <c r="K322" s="487"/>
    </row>
    <row r="323" spans="2:11" s="265" customFormat="1" ht="12">
      <c r="B323" s="268"/>
      <c r="C323" s="268"/>
      <c r="D323" s="266"/>
      <c r="E323" s="383"/>
      <c r="F323" s="594"/>
      <c r="G323" s="268"/>
      <c r="H323" s="268"/>
      <c r="I323" s="487"/>
      <c r="J323" s="487"/>
      <c r="K323" s="487"/>
    </row>
    <row r="324" spans="2:11" s="265" customFormat="1" ht="12">
      <c r="B324" s="268"/>
      <c r="C324" s="268"/>
      <c r="D324" s="266"/>
      <c r="E324" s="383"/>
      <c r="F324" s="594"/>
      <c r="G324" s="268"/>
      <c r="H324" s="268"/>
      <c r="I324" s="487"/>
      <c r="J324" s="487"/>
      <c r="K324" s="487"/>
    </row>
    <row r="325" spans="2:11" s="265" customFormat="1" ht="12">
      <c r="B325" s="268"/>
      <c r="C325" s="268"/>
      <c r="D325" s="266"/>
      <c r="E325" s="383"/>
      <c r="F325" s="594"/>
      <c r="G325" s="268"/>
      <c r="H325" s="268"/>
      <c r="I325" s="487"/>
      <c r="J325" s="487"/>
      <c r="K325" s="487"/>
    </row>
    <row r="326" spans="2:11" s="265" customFormat="1" ht="12">
      <c r="B326" s="268"/>
      <c r="C326" s="268"/>
      <c r="D326" s="266"/>
      <c r="E326" s="383"/>
      <c r="F326" s="594"/>
      <c r="G326" s="268"/>
      <c r="H326" s="268"/>
      <c r="I326" s="487"/>
      <c r="J326" s="487"/>
      <c r="K326" s="487"/>
    </row>
    <row r="327" spans="2:11" s="265" customFormat="1" ht="12">
      <c r="B327" s="268"/>
      <c r="C327" s="268"/>
      <c r="D327" s="266"/>
      <c r="E327" s="383"/>
      <c r="F327" s="594"/>
      <c r="G327" s="268"/>
      <c r="H327" s="268"/>
      <c r="I327" s="487"/>
      <c r="J327" s="487"/>
      <c r="K327" s="487"/>
    </row>
    <row r="328" spans="2:11" s="265" customFormat="1" ht="12">
      <c r="B328" s="268"/>
      <c r="C328" s="268"/>
      <c r="D328" s="266"/>
      <c r="E328" s="383"/>
      <c r="F328" s="594"/>
      <c r="G328" s="268"/>
      <c r="H328" s="268"/>
      <c r="I328" s="487"/>
      <c r="J328" s="487"/>
      <c r="K328" s="487"/>
    </row>
    <row r="329" spans="2:11" s="265" customFormat="1" ht="12">
      <c r="B329" s="268"/>
      <c r="C329" s="268"/>
      <c r="D329" s="266"/>
      <c r="E329" s="383"/>
      <c r="F329" s="594"/>
      <c r="G329" s="268"/>
      <c r="H329" s="268"/>
      <c r="I329" s="487"/>
      <c r="J329" s="487"/>
      <c r="K329" s="487"/>
    </row>
    <row r="330" spans="2:11" s="265" customFormat="1" ht="12">
      <c r="B330" s="268"/>
      <c r="C330" s="268"/>
      <c r="D330" s="266"/>
      <c r="E330" s="383"/>
      <c r="F330" s="594"/>
      <c r="G330" s="268"/>
      <c r="H330" s="268"/>
      <c r="I330" s="487"/>
      <c r="J330" s="487"/>
      <c r="K330" s="487"/>
    </row>
    <row r="331" spans="2:11" s="265" customFormat="1" ht="12">
      <c r="B331" s="268"/>
      <c r="C331" s="268"/>
      <c r="D331" s="266"/>
      <c r="E331" s="383"/>
      <c r="F331" s="594"/>
      <c r="G331" s="268"/>
      <c r="H331" s="268"/>
      <c r="I331" s="487"/>
      <c r="J331" s="487"/>
      <c r="K331" s="487"/>
    </row>
    <row r="332" spans="2:11" s="265" customFormat="1" ht="12">
      <c r="B332" s="268"/>
      <c r="C332" s="268"/>
      <c r="D332" s="266"/>
      <c r="E332" s="383"/>
      <c r="F332" s="594"/>
      <c r="G332" s="268"/>
      <c r="H332" s="268"/>
      <c r="I332" s="487"/>
      <c r="J332" s="487"/>
      <c r="K332" s="487"/>
    </row>
    <row r="333" spans="2:11" s="265" customFormat="1" ht="12">
      <c r="B333" s="268"/>
      <c r="C333" s="268"/>
      <c r="D333" s="266"/>
      <c r="E333" s="383"/>
      <c r="F333" s="594"/>
      <c r="G333" s="268"/>
      <c r="H333" s="268"/>
      <c r="I333" s="487"/>
      <c r="J333" s="487"/>
      <c r="K333" s="487"/>
    </row>
    <row r="334" spans="2:11" s="265" customFormat="1" ht="12">
      <c r="B334" s="268"/>
      <c r="C334" s="268"/>
      <c r="D334" s="266"/>
      <c r="E334" s="383"/>
      <c r="F334" s="594"/>
      <c r="G334" s="268"/>
      <c r="H334" s="268"/>
      <c r="I334" s="487"/>
      <c r="J334" s="487"/>
      <c r="K334" s="487"/>
    </row>
    <row r="335" spans="2:11" s="265" customFormat="1" ht="12">
      <c r="B335" s="268"/>
      <c r="C335" s="268"/>
      <c r="D335" s="266"/>
      <c r="E335" s="383"/>
      <c r="F335" s="594"/>
      <c r="G335" s="268"/>
      <c r="H335" s="268"/>
      <c r="I335" s="487"/>
      <c r="J335" s="487"/>
      <c r="K335" s="487"/>
    </row>
    <row r="336" spans="2:11" s="265" customFormat="1" ht="12">
      <c r="B336" s="268"/>
      <c r="C336" s="268"/>
      <c r="D336" s="266"/>
      <c r="E336" s="383"/>
      <c r="F336" s="594"/>
      <c r="G336" s="268"/>
      <c r="H336" s="268"/>
      <c r="I336" s="487"/>
      <c r="J336" s="487"/>
      <c r="K336" s="487"/>
    </row>
    <row r="337" spans="1:11" s="265" customFormat="1" ht="12">
      <c r="B337" s="268"/>
      <c r="C337" s="268"/>
      <c r="D337" s="266"/>
      <c r="E337" s="383"/>
      <c r="F337" s="594"/>
      <c r="G337" s="268"/>
      <c r="H337" s="268"/>
      <c r="I337" s="487"/>
      <c r="J337" s="487"/>
      <c r="K337" s="487"/>
    </row>
    <row r="338" spans="1:11" s="265" customFormat="1" ht="12">
      <c r="B338" s="268"/>
      <c r="C338" s="268"/>
      <c r="D338" s="266"/>
      <c r="E338" s="383"/>
      <c r="F338" s="594"/>
      <c r="G338" s="268"/>
      <c r="H338" s="268"/>
      <c r="I338" s="487"/>
      <c r="J338" s="487"/>
      <c r="K338" s="487"/>
    </row>
    <row r="339" spans="1:11" s="265" customFormat="1" ht="12">
      <c r="B339" s="268"/>
      <c r="C339" s="268"/>
      <c r="D339" s="266"/>
      <c r="E339" s="383"/>
      <c r="F339" s="594"/>
      <c r="G339" s="268"/>
      <c r="H339" s="268"/>
      <c r="I339" s="487"/>
      <c r="J339" s="487"/>
      <c r="K339" s="487"/>
    </row>
    <row r="340" spans="1:11" s="265" customFormat="1" ht="12">
      <c r="B340" s="268"/>
      <c r="C340" s="268"/>
      <c r="D340" s="266"/>
      <c r="E340" s="383"/>
      <c r="F340" s="594"/>
      <c r="G340" s="268"/>
      <c r="H340" s="268"/>
      <c r="I340" s="487"/>
      <c r="J340" s="487"/>
      <c r="K340" s="487"/>
    </row>
    <row r="341" spans="1:11" s="265" customFormat="1" ht="12">
      <c r="B341" s="268"/>
      <c r="C341" s="268"/>
      <c r="D341" s="266"/>
      <c r="E341" s="383"/>
      <c r="F341" s="594"/>
      <c r="G341" s="268"/>
      <c r="H341" s="268"/>
      <c r="I341" s="487"/>
      <c r="J341" s="487"/>
      <c r="K341" s="487"/>
    </row>
    <row r="342" spans="1:11" s="265" customFormat="1" ht="12">
      <c r="B342" s="268"/>
      <c r="C342" s="268"/>
      <c r="D342" s="266"/>
      <c r="E342" s="383"/>
      <c r="F342" s="594"/>
      <c r="G342" s="268"/>
      <c r="H342" s="268"/>
      <c r="I342" s="487"/>
      <c r="J342" s="487"/>
      <c r="K342" s="487"/>
    </row>
    <row r="343" spans="1:11" s="265" customFormat="1" ht="12">
      <c r="B343" s="268"/>
      <c r="C343" s="268"/>
      <c r="D343" s="266"/>
      <c r="E343" s="383"/>
      <c r="F343" s="594"/>
      <c r="G343" s="268"/>
      <c r="H343" s="268"/>
      <c r="I343" s="487"/>
      <c r="J343" s="487"/>
      <c r="K343" s="487"/>
    </row>
    <row r="344" spans="1:11" s="265" customFormat="1" ht="12">
      <c r="B344" s="268"/>
      <c r="C344" s="268"/>
      <c r="D344" s="266"/>
      <c r="E344" s="383"/>
      <c r="F344" s="594"/>
      <c r="G344" s="268"/>
      <c r="H344" s="268"/>
      <c r="I344" s="487"/>
      <c r="J344" s="487"/>
      <c r="K344" s="487"/>
    </row>
    <row r="345" spans="1:11" s="265" customFormat="1" ht="12">
      <c r="B345" s="268"/>
      <c r="C345" s="268"/>
      <c r="D345" s="266"/>
      <c r="E345" s="383"/>
      <c r="F345" s="594"/>
      <c r="G345" s="268"/>
      <c r="H345" s="268"/>
      <c r="I345" s="487"/>
      <c r="J345" s="487"/>
      <c r="K345" s="487"/>
    </row>
    <row r="346" spans="1:11">
      <c r="A346" s="265"/>
      <c r="B346" s="268"/>
      <c r="C346" s="268"/>
      <c r="D346" s="266"/>
      <c r="E346" s="383"/>
      <c r="F346" s="594"/>
      <c r="G346" s="268"/>
      <c r="H346" s="268"/>
      <c r="I346" s="487"/>
      <c r="J346" s="487"/>
      <c r="K346" s="487"/>
    </row>
  </sheetData>
  <sheetProtection algorithmName="SHA-512" hashValue="yzr8F3dpoNMtuH0vsSYcEgextJVRvfXkjEGVpBqpxGiYxp+oMFViAyZwcrrC8D14Gz4vIW9Ra324EawWp68ilA==" saltValue="9aFppDNbN3FpEsd+NmHRuQ==" spinCount="100000" sheet="1" objects="1" scenarios="1"/>
  <mergeCells count="1">
    <mergeCell ref="L6:L7"/>
  </mergeCells>
  <pageMargins left="0.98425196850393704" right="0.39370078740157483" top="0.98425196850393704" bottom="0.74803149606299213" header="0" footer="0.39370078740157483"/>
  <pageSetup paperSize="9" scale="89" firstPageNumber="0" orientation="portrait" horizontalDpi="300" verticalDpi="300" r:id="rId1"/>
  <headerFooter alignWithMargins="0">
    <oddHeader>&amp;R&amp;"Projekt,Običajno"&amp;72p&amp;L_x000D__x000D_&amp;9</oddHeader>
    <oddFooter>&amp;C&amp;6 &amp; List: &amp;A&amp;R &amp; &amp;9 &amp; Stran: &amp;P</oddFooter>
  </headerFooter>
  <rowBreaks count="5" manualBreakCount="5">
    <brk id="85" max="7" man="1"/>
    <brk id="131" max="7" man="1"/>
    <brk id="172" max="7" man="1"/>
    <brk id="222" max="7" man="1"/>
    <brk id="25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M174"/>
  <sheetViews>
    <sheetView view="pageBreakPreview" zoomScale="110" zoomScaleNormal="100" zoomScaleSheetLayoutView="110" workbookViewId="0">
      <selection activeCell="G17" sqref="G17"/>
    </sheetView>
  </sheetViews>
  <sheetFormatPr defaultColWidth="9.109375" defaultRowHeight="13.2"/>
  <cols>
    <col min="1" max="1" width="3.109375" style="425" customWidth="1"/>
    <col min="2" max="2" width="3.109375" style="277" customWidth="1"/>
    <col min="3" max="3" width="6.88671875" style="277" customWidth="1"/>
    <col min="4" max="4" width="38.44140625" style="537" customWidth="1"/>
    <col min="5" max="5" width="6.33203125" style="439" customWidth="1"/>
    <col min="6" max="6" width="10.33203125" style="422" customWidth="1"/>
    <col min="7" max="7" width="10.33203125" style="277" customWidth="1"/>
    <col min="8" max="8" width="13.33203125" style="277" customWidth="1"/>
    <col min="9" max="11" width="11.6640625" style="423" customWidth="1"/>
    <col min="12" max="13" width="22.44140625" style="425" customWidth="1"/>
    <col min="14" max="16384" width="9.109375" style="425"/>
  </cols>
  <sheetData>
    <row r="1" spans="1:13" s="411" customFormat="1" ht="17.399999999999999">
      <c r="A1" s="409" t="s">
        <v>860</v>
      </c>
      <c r="B1" s="260"/>
      <c r="C1" s="260"/>
      <c r="F1" s="412"/>
      <c r="G1" s="260"/>
      <c r="H1" s="260"/>
      <c r="I1" s="413"/>
      <c r="J1" s="413"/>
      <c r="K1" s="413"/>
      <c r="M1" s="260"/>
    </row>
    <row r="2" spans="1:13" s="411" customFormat="1" ht="17.399999999999999">
      <c r="A2" s="539"/>
      <c r="B2" s="243"/>
      <c r="C2" s="243"/>
      <c r="F2" s="412"/>
      <c r="G2" s="260"/>
      <c r="H2" s="260"/>
      <c r="I2" s="413"/>
      <c r="J2" s="413"/>
      <c r="K2" s="413"/>
      <c r="M2" s="260"/>
    </row>
    <row r="3" spans="1:13" s="411" customFormat="1" ht="17.399999999999999">
      <c r="A3" s="259"/>
      <c r="B3" s="260"/>
      <c r="C3" s="260"/>
      <c r="D3" s="243" t="s">
        <v>865</v>
      </c>
      <c r="F3" s="412"/>
      <c r="G3" s="260"/>
      <c r="H3" s="260"/>
      <c r="I3" s="413"/>
      <c r="J3" s="413"/>
      <c r="K3" s="413"/>
      <c r="M3" s="260"/>
    </row>
    <row r="4" spans="1:13" s="387" customFormat="1" ht="17.399999999999999">
      <c r="A4" s="261"/>
      <c r="B4" s="262"/>
      <c r="C4" s="262"/>
      <c r="D4" s="243" t="s">
        <v>868</v>
      </c>
      <c r="F4" s="417"/>
      <c r="G4" s="418"/>
      <c r="H4" s="418"/>
      <c r="I4" s="419"/>
      <c r="J4" s="419"/>
      <c r="K4" s="419"/>
      <c r="L4" s="383"/>
      <c r="M4" s="420"/>
    </row>
    <row r="5" spans="1:13" s="387" customFormat="1" ht="17.399999999999999">
      <c r="A5" s="261"/>
      <c r="B5" s="262"/>
      <c r="C5" s="262"/>
      <c r="D5" s="261"/>
      <c r="F5" s="417"/>
      <c r="G5" s="418"/>
      <c r="H5" s="418"/>
      <c r="I5" s="419"/>
      <c r="J5" s="419"/>
      <c r="K5" s="419"/>
      <c r="L5" s="383"/>
      <c r="M5" s="420"/>
    </row>
    <row r="6" spans="1:13" ht="14.25" customHeight="1">
      <c r="A6" s="268" t="s">
        <v>105</v>
      </c>
      <c r="B6" s="268"/>
      <c r="C6" s="268"/>
      <c r="D6" s="421"/>
      <c r="E6" s="411"/>
      <c r="L6" s="642"/>
      <c r="M6" s="424"/>
    </row>
    <row r="7" spans="1:13" ht="22.8">
      <c r="D7" s="426" t="s">
        <v>153</v>
      </c>
      <c r="E7" s="427"/>
      <c r="F7" s="428"/>
      <c r="G7" s="268"/>
      <c r="H7" s="268"/>
      <c r="L7" s="642"/>
      <c r="M7" s="424"/>
    </row>
    <row r="8" spans="1:13">
      <c r="D8" s="429" t="s">
        <v>0</v>
      </c>
      <c r="E8" s="427"/>
      <c r="F8" s="428"/>
      <c r="G8" s="268"/>
      <c r="H8" s="268"/>
      <c r="L8" s="614"/>
      <c r="M8" s="424"/>
    </row>
    <row r="9" spans="1:13" ht="72">
      <c r="B9" s="268"/>
      <c r="C9" s="268"/>
      <c r="D9" s="431" t="s">
        <v>228</v>
      </c>
      <c r="E9" s="427"/>
      <c r="F9" s="428"/>
      <c r="G9" s="268"/>
      <c r="H9" s="268"/>
      <c r="L9" s="614"/>
      <c r="M9" s="432"/>
    </row>
    <row r="10" spans="1:13" ht="12.75" customHeight="1">
      <c r="B10" s="268"/>
      <c r="C10" s="268"/>
      <c r="D10" s="268"/>
      <c r="E10" s="427"/>
      <c r="F10" s="428"/>
      <c r="G10" s="268"/>
      <c r="H10" s="268"/>
      <c r="L10" s="614"/>
      <c r="M10" s="432"/>
    </row>
    <row r="11" spans="1:13" s="439" customFormat="1">
      <c r="A11" s="433" t="s">
        <v>4</v>
      </c>
      <c r="B11" s="434"/>
      <c r="C11" s="434"/>
      <c r="D11" s="435" t="s">
        <v>5</v>
      </c>
      <c r="E11" s="433" t="s">
        <v>6</v>
      </c>
      <c r="F11" s="436" t="s">
        <v>7</v>
      </c>
      <c r="G11" s="437" t="s">
        <v>8</v>
      </c>
      <c r="H11" s="437" t="s">
        <v>9</v>
      </c>
      <c r="I11" s="438"/>
      <c r="J11" s="438"/>
      <c r="K11" s="438"/>
      <c r="L11" s="438"/>
      <c r="M11" s="425"/>
    </row>
    <row r="12" spans="1:13">
      <c r="D12" s="440"/>
      <c r="H12" s="441"/>
      <c r="I12" s="438"/>
      <c r="J12" s="438"/>
      <c r="K12" s="438"/>
      <c r="L12" s="438"/>
    </row>
    <row r="13" spans="1:13" s="402" customFormat="1" ht="16.2" thickBot="1">
      <c r="A13" s="252"/>
      <c r="B13" s="442" t="s">
        <v>103</v>
      </c>
      <c r="C13" s="442"/>
      <c r="D13" s="443" t="s">
        <v>107</v>
      </c>
      <c r="E13" s="444"/>
      <c r="F13" s="445"/>
      <c r="G13" s="446"/>
      <c r="H13" s="447"/>
      <c r="I13" s="438"/>
      <c r="J13" s="438"/>
      <c r="K13" s="438"/>
      <c r="L13" s="438"/>
    </row>
    <row r="14" spans="1:13" s="402" customFormat="1">
      <c r="A14" s="254"/>
      <c r="B14" s="540"/>
      <c r="C14" s="540"/>
      <c r="D14" s="541"/>
      <c r="E14" s="542"/>
      <c r="F14" s="543"/>
      <c r="G14" s="267"/>
      <c r="H14" s="465"/>
      <c r="I14" s="438"/>
      <c r="J14" s="438"/>
      <c r="K14" s="438"/>
      <c r="L14" s="438"/>
    </row>
    <row r="15" spans="1:13" s="265" customFormat="1" ht="12">
      <c r="A15" s="244"/>
      <c r="B15" s="245"/>
      <c r="C15" s="466" t="s">
        <v>168</v>
      </c>
      <c r="D15" s="448" t="s">
        <v>169</v>
      </c>
      <c r="E15" s="449"/>
      <c r="F15" s="450"/>
      <c r="G15" s="451"/>
      <c r="H15" s="450"/>
      <c r="I15" s="438"/>
      <c r="J15" s="438"/>
      <c r="K15" s="438"/>
      <c r="L15" s="438"/>
      <c r="M15" s="438"/>
    </row>
    <row r="16" spans="1:13" s="265" customFormat="1" ht="12">
      <c r="A16" s="244"/>
      <c r="B16" s="245"/>
      <c r="C16" s="245"/>
      <c r="D16" s="448"/>
      <c r="E16" s="449"/>
      <c r="F16" s="450"/>
      <c r="G16" s="451"/>
      <c r="H16" s="450"/>
      <c r="I16" s="438"/>
      <c r="J16" s="438"/>
      <c r="K16" s="438"/>
      <c r="L16" s="438"/>
      <c r="M16" s="438"/>
    </row>
    <row r="17" spans="1:13" s="265" customFormat="1" ht="12">
      <c r="A17" s="242" t="s">
        <v>103</v>
      </c>
      <c r="B17" s="240">
        <f>1</f>
        <v>1</v>
      </c>
      <c r="C17" s="269" t="s">
        <v>170</v>
      </c>
      <c r="D17" s="139" t="s">
        <v>171</v>
      </c>
      <c r="E17" s="234" t="s">
        <v>13</v>
      </c>
      <c r="F17" s="452">
        <v>4</v>
      </c>
      <c r="G17" s="538"/>
      <c r="H17" s="453">
        <f>ROUND(F17*G17,2)</f>
        <v>0</v>
      </c>
      <c r="I17" s="438"/>
      <c r="J17" s="438"/>
      <c r="K17" s="438"/>
      <c r="L17" s="438"/>
      <c r="M17" s="438"/>
    </row>
    <row r="18" spans="1:13" s="265" customFormat="1" ht="12">
      <c r="A18" s="242"/>
      <c r="B18" s="191"/>
      <c r="C18" s="266"/>
      <c r="D18" s="139"/>
      <c r="E18" s="234"/>
      <c r="F18" s="452"/>
      <c r="G18" s="470"/>
      <c r="H18" s="470"/>
      <c r="I18" s="438"/>
      <c r="J18" s="438"/>
      <c r="K18" s="438"/>
      <c r="L18" s="438"/>
      <c r="M18" s="438"/>
    </row>
    <row r="19" spans="1:13" s="265" customFormat="1" ht="12">
      <c r="A19" s="244"/>
      <c r="B19" s="245"/>
      <c r="C19" s="582" t="s">
        <v>172</v>
      </c>
      <c r="D19" s="448" t="s">
        <v>173</v>
      </c>
      <c r="E19" s="585"/>
      <c r="F19" s="452"/>
      <c r="G19" s="451"/>
      <c r="H19" s="450"/>
      <c r="I19" s="438"/>
      <c r="J19" s="438"/>
      <c r="K19" s="438"/>
      <c r="L19" s="438"/>
      <c r="M19" s="438"/>
    </row>
    <row r="20" spans="1:13" s="265" customFormat="1" ht="12">
      <c r="A20" s="242"/>
      <c r="B20" s="240"/>
      <c r="C20" s="266"/>
      <c r="D20" s="139"/>
      <c r="E20" s="234"/>
      <c r="F20" s="452"/>
      <c r="G20" s="553"/>
      <c r="H20" s="470"/>
      <c r="I20" s="438"/>
      <c r="J20" s="438"/>
      <c r="K20" s="438"/>
      <c r="L20" s="438"/>
      <c r="M20" s="438"/>
    </row>
    <row r="21" spans="1:13" s="265" customFormat="1" ht="34.200000000000003">
      <c r="A21" s="242" t="s">
        <v>103</v>
      </c>
      <c r="B21" s="191">
        <f>COUNT($A$17:B19)+1</f>
        <v>2</v>
      </c>
      <c r="C21" s="266" t="s">
        <v>229</v>
      </c>
      <c r="D21" s="139" t="s">
        <v>766</v>
      </c>
      <c r="E21" s="234" t="s">
        <v>2</v>
      </c>
      <c r="F21" s="452">
        <v>100</v>
      </c>
      <c r="G21" s="538"/>
      <c r="H21" s="453">
        <f>ROUND(F21*G21,2)</f>
        <v>0</v>
      </c>
      <c r="I21" s="438"/>
      <c r="J21" s="438"/>
      <c r="K21" s="438"/>
      <c r="L21" s="438"/>
      <c r="M21" s="438"/>
    </row>
    <row r="22" spans="1:13" s="265" customFormat="1" ht="12">
      <c r="A22" s="242"/>
      <c r="B22" s="240"/>
      <c r="C22" s="269"/>
      <c r="D22" s="139"/>
      <c r="E22" s="234"/>
      <c r="F22" s="452"/>
      <c r="G22" s="553"/>
      <c r="H22" s="470"/>
      <c r="I22" s="438"/>
      <c r="J22" s="438"/>
      <c r="K22" s="438"/>
      <c r="L22" s="438"/>
      <c r="M22" s="438"/>
    </row>
    <row r="23" spans="1:13" s="265" customFormat="1" ht="22.8">
      <c r="A23" s="242" t="s">
        <v>103</v>
      </c>
      <c r="B23" s="191">
        <f>COUNT($A$17:B21)+1</f>
        <v>3</v>
      </c>
      <c r="C23" s="266" t="s">
        <v>230</v>
      </c>
      <c r="D23" s="139" t="s">
        <v>767</v>
      </c>
      <c r="E23" s="234" t="s">
        <v>13</v>
      </c>
      <c r="F23" s="452">
        <v>2</v>
      </c>
      <c r="G23" s="538"/>
      <c r="H23" s="453">
        <f>ROUND(F23*G23,2)</f>
        <v>0</v>
      </c>
      <c r="I23" s="438"/>
      <c r="J23" s="438"/>
      <c r="K23" s="438"/>
      <c r="L23" s="438"/>
      <c r="M23" s="438"/>
    </row>
    <row r="24" spans="1:13" s="265" customFormat="1" ht="12">
      <c r="A24" s="242"/>
      <c r="B24" s="240"/>
      <c r="C24" s="269"/>
      <c r="D24" s="139"/>
      <c r="E24" s="234"/>
      <c r="F24" s="452"/>
      <c r="G24" s="553"/>
      <c r="H24" s="470"/>
      <c r="I24" s="438"/>
      <c r="J24" s="438"/>
      <c r="K24" s="438"/>
      <c r="L24" s="438"/>
      <c r="M24" s="438"/>
    </row>
    <row r="25" spans="1:13" s="265" customFormat="1" ht="22.8">
      <c r="A25" s="242" t="s">
        <v>103</v>
      </c>
      <c r="B25" s="191">
        <f>COUNT($A$17:B23)+1</f>
        <v>4</v>
      </c>
      <c r="C25" s="266" t="s">
        <v>231</v>
      </c>
      <c r="D25" s="139" t="s">
        <v>770</v>
      </c>
      <c r="E25" s="234" t="s">
        <v>13</v>
      </c>
      <c r="F25" s="452">
        <v>2</v>
      </c>
      <c r="G25" s="538"/>
      <c r="H25" s="453">
        <f>ROUND(F25*G25,2)</f>
        <v>0</v>
      </c>
      <c r="I25" s="438"/>
      <c r="J25" s="438"/>
      <c r="K25" s="438"/>
      <c r="L25" s="438"/>
      <c r="M25" s="438"/>
    </row>
    <row r="26" spans="1:13" s="265" customFormat="1">
      <c r="A26" s="242"/>
      <c r="B26" s="240"/>
      <c r="C26" s="266"/>
      <c r="D26" s="649"/>
      <c r="E26" s="234"/>
      <c r="F26" s="452"/>
      <c r="G26" s="470"/>
      <c r="H26" s="470"/>
      <c r="I26" s="438"/>
      <c r="J26" s="438"/>
      <c r="K26" s="438"/>
      <c r="L26" s="438"/>
      <c r="M26" s="438"/>
    </row>
    <row r="27" spans="1:13" s="265" customFormat="1" ht="22.8">
      <c r="A27" s="242" t="s">
        <v>103</v>
      </c>
      <c r="B27" s="191">
        <f>COUNT($A$17:B25)+1</f>
        <v>5</v>
      </c>
      <c r="C27" s="266" t="s">
        <v>232</v>
      </c>
      <c r="D27" s="567" t="s">
        <v>779</v>
      </c>
      <c r="E27" s="234" t="s">
        <v>109</v>
      </c>
      <c r="F27" s="452">
        <v>1</v>
      </c>
      <c r="G27" s="538"/>
      <c r="H27" s="453">
        <f>ROUND(F27*G27,2)</f>
        <v>0</v>
      </c>
      <c r="I27" s="438"/>
      <c r="J27" s="438"/>
      <c r="K27" s="438"/>
      <c r="L27" s="438"/>
      <c r="M27" s="438"/>
    </row>
    <row r="28" spans="1:13" s="265" customFormat="1">
      <c r="B28" s="268"/>
      <c r="C28" s="266"/>
      <c r="D28" s="544"/>
      <c r="E28" s="234"/>
      <c r="F28" s="452"/>
      <c r="G28" s="470"/>
      <c r="H28" s="470"/>
      <c r="I28" s="438"/>
      <c r="J28" s="438"/>
      <c r="K28" s="438"/>
      <c r="L28" s="438"/>
      <c r="M28" s="438"/>
    </row>
    <row r="29" spans="1:13" s="265" customFormat="1" ht="22.8">
      <c r="A29" s="242" t="s">
        <v>103</v>
      </c>
      <c r="B29" s="191">
        <f>COUNT($A$17:B27)+1</f>
        <v>6</v>
      </c>
      <c r="C29" s="266" t="s">
        <v>233</v>
      </c>
      <c r="D29" s="567" t="s">
        <v>784</v>
      </c>
      <c r="E29" s="234" t="s">
        <v>13</v>
      </c>
      <c r="F29" s="452">
        <v>2</v>
      </c>
      <c r="G29" s="538"/>
      <c r="H29" s="453">
        <f>ROUND(F29*G29,2)</f>
        <v>0</v>
      </c>
      <c r="I29" s="438"/>
      <c r="J29" s="438"/>
      <c r="K29" s="438"/>
      <c r="L29" s="438"/>
      <c r="M29" s="438"/>
    </row>
    <row r="30" spans="1:13" s="265" customFormat="1" ht="12">
      <c r="A30" s="242"/>
      <c r="B30" s="240"/>
      <c r="C30" s="266"/>
      <c r="D30" s="567"/>
      <c r="E30" s="234"/>
      <c r="F30" s="452"/>
      <c r="G30" s="470"/>
      <c r="H30" s="470"/>
      <c r="I30" s="438"/>
      <c r="J30" s="438"/>
      <c r="K30" s="438"/>
      <c r="L30" s="438"/>
      <c r="M30" s="438"/>
    </row>
    <row r="31" spans="1:13" s="265" customFormat="1" ht="22.8">
      <c r="A31" s="242" t="s">
        <v>103</v>
      </c>
      <c r="B31" s="191">
        <f>COUNT($A$17:B29)+1</f>
        <v>7</v>
      </c>
      <c r="C31" s="266" t="s">
        <v>235</v>
      </c>
      <c r="D31" s="567" t="s">
        <v>785</v>
      </c>
      <c r="E31" s="234" t="s">
        <v>13</v>
      </c>
      <c r="F31" s="452">
        <v>2</v>
      </c>
      <c r="G31" s="538"/>
      <c r="H31" s="453">
        <f>ROUND(F31*G31,2)</f>
        <v>0</v>
      </c>
      <c r="I31" s="438"/>
      <c r="J31" s="438"/>
      <c r="K31" s="438"/>
      <c r="L31" s="438"/>
      <c r="M31" s="438"/>
    </row>
    <row r="32" spans="1:13" s="265" customFormat="1" ht="12">
      <c r="A32" s="246"/>
      <c r="B32" s="269"/>
      <c r="C32" s="247"/>
      <c r="D32" s="454"/>
      <c r="E32" s="234"/>
      <c r="F32" s="452"/>
      <c r="G32" s="453"/>
      <c r="H32" s="453"/>
      <c r="I32" s="438"/>
      <c r="J32" s="438"/>
      <c r="K32" s="438"/>
      <c r="L32" s="438"/>
      <c r="M32" s="438"/>
    </row>
    <row r="33" spans="1:13" s="265" customFormat="1" ht="13.8" thickBot="1">
      <c r="A33" s="248"/>
      <c r="B33" s="249"/>
      <c r="C33" s="249"/>
      <c r="D33" s="455" t="str">
        <f>CONCATENATE(B13," ",D13," - SKUPAJ:")</f>
        <v>I. PREDDELA - SKUPAJ:</v>
      </c>
      <c r="E33" s="455"/>
      <c r="F33" s="456"/>
      <c r="G33" s="457"/>
      <c r="H33" s="458">
        <f>SUM(H17:H31)</f>
        <v>0</v>
      </c>
      <c r="I33" s="438"/>
      <c r="J33" s="438"/>
      <c r="K33" s="438"/>
      <c r="L33" s="438"/>
      <c r="M33" s="438"/>
    </row>
    <row r="34" spans="1:13" s="265" customFormat="1">
      <c r="A34" s="250"/>
      <c r="B34" s="251"/>
      <c r="C34" s="251"/>
      <c r="D34" s="459"/>
      <c r="E34" s="459"/>
      <c r="F34" s="460"/>
      <c r="G34" s="461"/>
      <c r="H34" s="462"/>
      <c r="I34" s="438"/>
      <c r="J34" s="438"/>
      <c r="K34" s="438"/>
      <c r="L34" s="438"/>
      <c r="M34" s="438"/>
    </row>
    <row r="35" spans="1:13" s="265" customFormat="1" ht="31.8" thickBot="1">
      <c r="A35" s="252"/>
      <c r="B35" s="253" t="s">
        <v>104</v>
      </c>
      <c r="C35" s="253"/>
      <c r="D35" s="443" t="s">
        <v>176</v>
      </c>
      <c r="E35" s="463"/>
      <c r="F35" s="464"/>
      <c r="G35" s="446"/>
      <c r="H35" s="447"/>
      <c r="I35" s="438"/>
      <c r="J35" s="438"/>
      <c r="K35" s="438"/>
      <c r="L35" s="438"/>
      <c r="M35" s="438"/>
    </row>
    <row r="36" spans="1:13" s="265" customFormat="1">
      <c r="A36" s="254"/>
      <c r="B36" s="255"/>
      <c r="C36" s="255"/>
      <c r="D36" s="440"/>
      <c r="E36" s="461"/>
      <c r="F36" s="462"/>
      <c r="G36" s="267"/>
      <c r="H36" s="465"/>
      <c r="I36" s="438"/>
      <c r="J36" s="438"/>
      <c r="K36" s="438"/>
      <c r="L36" s="438"/>
      <c r="M36" s="438"/>
    </row>
    <row r="37" spans="1:13" s="432" customFormat="1">
      <c r="A37" s="254"/>
      <c r="B37" s="255"/>
      <c r="C37" s="466" t="s">
        <v>177</v>
      </c>
      <c r="D37" s="448" t="s">
        <v>178</v>
      </c>
      <c r="E37" s="461"/>
      <c r="F37" s="462"/>
      <c r="G37" s="267"/>
      <c r="H37" s="465"/>
      <c r="I37" s="438"/>
      <c r="J37" s="438"/>
      <c r="K37" s="438"/>
      <c r="L37" s="438"/>
      <c r="M37" s="467"/>
    </row>
    <row r="38" spans="1:13" s="265" customFormat="1">
      <c r="A38" s="254"/>
      <c r="B38" s="255"/>
      <c r="C38" s="255"/>
      <c r="D38" s="440"/>
      <c r="E38" s="461"/>
      <c r="F38" s="462"/>
      <c r="G38" s="267"/>
      <c r="H38" s="465"/>
      <c r="I38" s="438"/>
      <c r="J38" s="438"/>
      <c r="K38" s="438"/>
      <c r="L38" s="438"/>
      <c r="M38" s="438"/>
    </row>
    <row r="39" spans="1:13" s="432" customFormat="1" ht="22.8">
      <c r="A39" s="242" t="s">
        <v>104</v>
      </c>
      <c r="B39" s="240">
        <f>COUNT(#REF!)+1</f>
        <v>1</v>
      </c>
      <c r="C39" s="240" t="s">
        <v>179</v>
      </c>
      <c r="D39" s="139" t="s">
        <v>180</v>
      </c>
      <c r="E39" s="469" t="s">
        <v>109</v>
      </c>
      <c r="F39" s="452">
        <v>21</v>
      </c>
      <c r="G39" s="538"/>
      <c r="H39" s="453">
        <f>ROUND(F39*G39,2)</f>
        <v>0</v>
      </c>
      <c r="I39" s="438"/>
      <c r="J39" s="438"/>
      <c r="K39" s="438"/>
      <c r="L39" s="438"/>
    </row>
    <row r="40" spans="1:13" s="265" customFormat="1" ht="12">
      <c r="A40" s="242"/>
      <c r="B40" s="240"/>
      <c r="C40" s="191"/>
      <c r="D40" s="139"/>
      <c r="E40" s="469"/>
      <c r="F40" s="452"/>
      <c r="G40" s="470"/>
      <c r="H40" s="470"/>
      <c r="I40" s="438"/>
      <c r="J40" s="438"/>
      <c r="K40" s="438"/>
      <c r="L40" s="438"/>
      <c r="M40" s="438"/>
    </row>
    <row r="41" spans="1:13" s="432" customFormat="1" ht="22.8">
      <c r="A41" s="242" t="s">
        <v>104</v>
      </c>
      <c r="B41" s="240">
        <f>COUNT($A35:B$40)+1</f>
        <v>2</v>
      </c>
      <c r="C41" s="191" t="s">
        <v>181</v>
      </c>
      <c r="D41" s="139" t="s">
        <v>182</v>
      </c>
      <c r="E41" s="469" t="s">
        <v>109</v>
      </c>
      <c r="F41" s="452">
        <v>9</v>
      </c>
      <c r="G41" s="538"/>
      <c r="H41" s="453">
        <f>ROUND(F41*G41,2)</f>
        <v>0</v>
      </c>
      <c r="I41" s="402"/>
      <c r="J41" s="402"/>
      <c r="K41" s="402"/>
      <c r="L41" s="471"/>
    </row>
    <row r="42" spans="1:13" s="265" customFormat="1">
      <c r="A42" s="242"/>
      <c r="B42" s="240"/>
      <c r="C42" s="191"/>
      <c r="D42" s="472"/>
      <c r="E42" s="469"/>
      <c r="F42" s="452"/>
      <c r="G42" s="470"/>
      <c r="H42" s="470"/>
      <c r="I42" s="402"/>
      <c r="J42" s="402"/>
      <c r="K42" s="402"/>
      <c r="L42" s="473"/>
      <c r="M42" s="438"/>
    </row>
    <row r="43" spans="1:13" s="432" customFormat="1" ht="34.200000000000003">
      <c r="A43" s="242" t="s">
        <v>104</v>
      </c>
      <c r="B43" s="240">
        <f>COUNT($A$37:B42)+1</f>
        <v>3</v>
      </c>
      <c r="C43" s="191" t="s">
        <v>183</v>
      </c>
      <c r="D43" s="472" t="s">
        <v>781</v>
      </c>
      <c r="E43" s="469" t="s">
        <v>109</v>
      </c>
      <c r="F43" s="452">
        <v>78</v>
      </c>
      <c r="G43" s="538"/>
      <c r="H43" s="453">
        <f>ROUND(F43*G43,2)</f>
        <v>0</v>
      </c>
      <c r="I43" s="402"/>
      <c r="J43" s="402"/>
      <c r="K43" s="402"/>
      <c r="L43" s="471"/>
    </row>
    <row r="44" spans="1:13" s="265" customFormat="1">
      <c r="A44" s="242"/>
      <c r="B44" s="240"/>
      <c r="C44" s="191"/>
      <c r="D44" s="472"/>
      <c r="E44" s="469"/>
      <c r="F44" s="452"/>
      <c r="G44" s="470"/>
      <c r="H44" s="470"/>
      <c r="I44" s="402"/>
      <c r="J44" s="402"/>
      <c r="K44" s="402"/>
      <c r="L44" s="473"/>
      <c r="M44" s="438"/>
    </row>
    <row r="45" spans="1:13" s="432" customFormat="1">
      <c r="A45" s="254"/>
      <c r="B45" s="255"/>
      <c r="C45" s="466" t="s">
        <v>184</v>
      </c>
      <c r="D45" s="448" t="s">
        <v>185</v>
      </c>
      <c r="E45" s="461"/>
      <c r="F45" s="422"/>
      <c r="G45" s="267"/>
      <c r="H45" s="465"/>
      <c r="I45" s="402"/>
      <c r="J45" s="402"/>
      <c r="K45" s="402"/>
      <c r="L45" s="471"/>
    </row>
    <row r="46" spans="1:13" s="432" customFormat="1">
      <c r="A46" s="242"/>
      <c r="B46" s="240"/>
      <c r="C46" s="191"/>
      <c r="D46" s="139"/>
      <c r="E46" s="469"/>
      <c r="F46" s="452"/>
      <c r="G46" s="470"/>
      <c r="H46" s="470"/>
      <c r="I46" s="402"/>
      <c r="J46" s="402"/>
      <c r="K46" s="402"/>
      <c r="L46" s="471"/>
    </row>
    <row r="47" spans="1:13" s="432" customFormat="1" ht="22.8">
      <c r="A47" s="242" t="s">
        <v>104</v>
      </c>
      <c r="B47" s="240">
        <f>COUNT($A$37:B46)+1</f>
        <v>4</v>
      </c>
      <c r="C47" s="191" t="s">
        <v>186</v>
      </c>
      <c r="D47" s="139" t="s">
        <v>187</v>
      </c>
      <c r="E47" s="469" t="s">
        <v>2</v>
      </c>
      <c r="F47" s="452">
        <v>188</v>
      </c>
      <c r="G47" s="538"/>
      <c r="H47" s="453">
        <f>ROUND(F47*G47,2)</f>
        <v>0</v>
      </c>
      <c r="I47" s="402"/>
      <c r="J47" s="402"/>
      <c r="K47" s="402"/>
      <c r="L47" s="471"/>
    </row>
    <row r="48" spans="1:13" s="432" customFormat="1">
      <c r="A48" s="242"/>
      <c r="B48" s="191"/>
      <c r="C48" s="191"/>
      <c r="D48" s="139"/>
      <c r="E48" s="469"/>
      <c r="F48" s="452"/>
      <c r="G48" s="470"/>
      <c r="H48" s="470"/>
      <c r="I48" s="402"/>
      <c r="J48" s="402"/>
      <c r="K48" s="402"/>
      <c r="L48" s="471"/>
    </row>
    <row r="49" spans="1:13" s="432" customFormat="1">
      <c r="A49" s="254"/>
      <c r="B49" s="255"/>
      <c r="C49" s="466" t="s">
        <v>188</v>
      </c>
      <c r="D49" s="448" t="s">
        <v>189</v>
      </c>
      <c r="E49" s="461"/>
      <c r="F49" s="422"/>
      <c r="G49" s="267"/>
      <c r="H49" s="465"/>
      <c r="I49" s="402"/>
      <c r="J49" s="402"/>
      <c r="K49" s="402"/>
      <c r="L49" s="471"/>
    </row>
    <row r="50" spans="1:13" s="265" customFormat="1">
      <c r="A50" s="242"/>
      <c r="B50" s="191"/>
      <c r="C50" s="191"/>
      <c r="D50" s="139"/>
      <c r="E50" s="469"/>
      <c r="F50" s="452"/>
      <c r="G50" s="470"/>
      <c r="H50" s="470"/>
      <c r="I50" s="402"/>
      <c r="J50" s="402"/>
      <c r="K50" s="402"/>
      <c r="L50" s="474"/>
      <c r="M50" s="438"/>
    </row>
    <row r="51" spans="1:13" s="265" customFormat="1">
      <c r="A51" s="242" t="s">
        <v>104</v>
      </c>
      <c r="B51" s="240">
        <f>COUNT($A$37:B50)+1</f>
        <v>5</v>
      </c>
      <c r="C51" s="191" t="s">
        <v>190</v>
      </c>
      <c r="D51" s="139" t="s">
        <v>191</v>
      </c>
      <c r="E51" s="234" t="s">
        <v>109</v>
      </c>
      <c r="F51" s="452">
        <v>33</v>
      </c>
      <c r="G51" s="538"/>
      <c r="H51" s="453">
        <f>ROUND(F51*G51,2)</f>
        <v>0</v>
      </c>
      <c r="I51" s="402"/>
      <c r="J51" s="402"/>
      <c r="K51" s="402"/>
      <c r="L51" s="474"/>
      <c r="M51" s="438"/>
    </row>
    <row r="52" spans="1:13" s="265" customFormat="1">
      <c r="A52" s="242"/>
      <c r="B52" s="191"/>
      <c r="C52" s="191"/>
      <c r="D52" s="139"/>
      <c r="E52" s="234"/>
      <c r="F52" s="452"/>
      <c r="G52" s="470"/>
      <c r="H52" s="470"/>
      <c r="I52" s="402"/>
      <c r="J52" s="402"/>
      <c r="K52" s="402"/>
      <c r="L52" s="474"/>
      <c r="M52" s="438"/>
    </row>
    <row r="53" spans="1:13" s="265" customFormat="1">
      <c r="A53" s="254"/>
      <c r="B53" s="255"/>
      <c r="C53" s="466" t="s">
        <v>192</v>
      </c>
      <c r="D53" s="448" t="s">
        <v>193</v>
      </c>
      <c r="E53" s="439"/>
      <c r="F53" s="422"/>
      <c r="G53" s="267"/>
      <c r="H53" s="465"/>
      <c r="I53" s="402"/>
      <c r="J53" s="402"/>
      <c r="K53" s="402"/>
      <c r="L53" s="474"/>
      <c r="M53" s="438"/>
    </row>
    <row r="54" spans="1:13" s="265" customFormat="1">
      <c r="A54" s="242"/>
      <c r="B54" s="191"/>
      <c r="C54" s="191"/>
      <c r="D54" s="139"/>
      <c r="E54" s="234"/>
      <c r="F54" s="452"/>
      <c r="G54" s="470"/>
      <c r="H54" s="470"/>
      <c r="I54" s="402"/>
      <c r="J54" s="402"/>
      <c r="K54" s="402"/>
      <c r="L54" s="474"/>
      <c r="M54" s="438"/>
    </row>
    <row r="55" spans="1:13" s="476" customFormat="1" ht="22.8">
      <c r="A55" s="242" t="s">
        <v>104</v>
      </c>
      <c r="B55" s="240">
        <f>COUNT($A$37:B54)+1</f>
        <v>6</v>
      </c>
      <c r="C55" s="191" t="s">
        <v>194</v>
      </c>
      <c r="D55" s="139" t="s">
        <v>195</v>
      </c>
      <c r="E55" s="234" t="s">
        <v>2</v>
      </c>
      <c r="F55" s="452">
        <v>155</v>
      </c>
      <c r="G55" s="538"/>
      <c r="H55" s="453">
        <f>ROUND(F55*G55,2)</f>
        <v>0</v>
      </c>
      <c r="I55" s="402"/>
      <c r="J55" s="402"/>
      <c r="K55" s="402"/>
    </row>
    <row r="56" spans="1:13" s="476" customFormat="1">
      <c r="A56" s="242"/>
      <c r="B56" s="191"/>
      <c r="C56" s="191"/>
      <c r="D56" s="139"/>
      <c r="E56" s="234"/>
      <c r="F56" s="452"/>
      <c r="G56" s="470"/>
      <c r="H56" s="470"/>
      <c r="I56" s="402"/>
      <c r="J56" s="402"/>
      <c r="K56" s="402"/>
    </row>
    <row r="57" spans="1:13" s="476" customFormat="1">
      <c r="A57" s="242" t="s">
        <v>104</v>
      </c>
      <c r="B57" s="240">
        <f>COUNT($A$37:B56)+1</f>
        <v>7</v>
      </c>
      <c r="C57" s="191" t="s">
        <v>196</v>
      </c>
      <c r="D57" s="139" t="s">
        <v>115</v>
      </c>
      <c r="E57" s="234" t="s">
        <v>2</v>
      </c>
      <c r="F57" s="452">
        <v>155</v>
      </c>
      <c r="G57" s="538"/>
      <c r="H57" s="453">
        <f>ROUND(F57*G57,2)</f>
        <v>0</v>
      </c>
      <c r="I57" s="402"/>
      <c r="J57" s="402"/>
      <c r="K57" s="402"/>
    </row>
    <row r="58" spans="1:13" s="476" customFormat="1">
      <c r="A58" s="242"/>
      <c r="B58" s="191"/>
      <c r="C58" s="191"/>
      <c r="D58" s="139"/>
      <c r="E58" s="234"/>
      <c r="F58" s="452"/>
      <c r="G58" s="470"/>
      <c r="H58" s="470"/>
      <c r="I58" s="402"/>
      <c r="J58" s="402"/>
      <c r="K58" s="402"/>
    </row>
    <row r="59" spans="1:13" s="402" customFormat="1" ht="22.8">
      <c r="A59" s="242" t="s">
        <v>104</v>
      </c>
      <c r="B59" s="240">
        <f>COUNT($A$37:B58)+1</f>
        <v>8</v>
      </c>
      <c r="C59" s="266" t="s">
        <v>197</v>
      </c>
      <c r="D59" s="139" t="s">
        <v>198</v>
      </c>
      <c r="E59" s="234" t="s">
        <v>112</v>
      </c>
      <c r="F59" s="452">
        <v>30</v>
      </c>
      <c r="G59" s="538"/>
      <c r="H59" s="453">
        <f>ROUND(F59*G59,2)</f>
        <v>0</v>
      </c>
    </row>
    <row r="60" spans="1:13">
      <c r="A60" s="242"/>
      <c r="B60" s="191"/>
      <c r="C60" s="266"/>
      <c r="D60" s="139"/>
      <c r="E60" s="234"/>
      <c r="F60" s="452"/>
      <c r="G60" s="470"/>
      <c r="H60" s="470"/>
      <c r="I60" s="402"/>
      <c r="J60" s="402"/>
      <c r="K60" s="402"/>
    </row>
    <row r="61" spans="1:13" s="478" customFormat="1">
      <c r="A61" s="242"/>
      <c r="B61" s="191"/>
      <c r="C61" s="191"/>
      <c r="D61" s="139"/>
      <c r="E61" s="469"/>
      <c r="F61" s="452"/>
      <c r="G61" s="470"/>
      <c r="H61" s="470"/>
      <c r="I61" s="477"/>
      <c r="J61" s="477"/>
      <c r="K61" s="477"/>
    </row>
    <row r="62" spans="1:13" s="480" customFormat="1" ht="13.8" thickBot="1">
      <c r="A62" s="248"/>
      <c r="B62" s="249"/>
      <c r="C62" s="249"/>
      <c r="D62" s="455" t="str">
        <f>CONCATENATE(B35," ",D35," - SKUPAJ:")</f>
        <v>II. ZEMELJSKA DELA IN TEMELJENJE - SKUPAJ:</v>
      </c>
      <c r="E62" s="455"/>
      <c r="F62" s="456"/>
      <c r="G62" s="457"/>
      <c r="H62" s="458">
        <f>SUM(H39:H59)</f>
        <v>0</v>
      </c>
      <c r="I62" s="479"/>
      <c r="J62" s="479"/>
      <c r="K62" s="479"/>
    </row>
    <row r="63" spans="1:13" s="480" customFormat="1">
      <c r="A63" s="250"/>
      <c r="B63" s="251"/>
      <c r="C63" s="251"/>
      <c r="D63" s="459"/>
      <c r="E63" s="459"/>
      <c r="F63" s="460"/>
      <c r="G63" s="461"/>
      <c r="H63" s="461"/>
      <c r="I63" s="479"/>
      <c r="J63" s="479"/>
      <c r="K63" s="479"/>
    </row>
    <row r="64" spans="1:13" s="476" customFormat="1" ht="16.2" thickBot="1">
      <c r="A64" s="252"/>
      <c r="B64" s="253" t="s">
        <v>110</v>
      </c>
      <c r="C64" s="253"/>
      <c r="D64" s="443" t="s">
        <v>114</v>
      </c>
      <c r="E64" s="463"/>
      <c r="F64" s="650"/>
      <c r="G64" s="446"/>
      <c r="H64" s="446"/>
      <c r="I64" s="545"/>
      <c r="J64" s="545"/>
      <c r="K64" s="545"/>
    </row>
    <row r="65" spans="1:11" s="480" customFormat="1">
      <c r="A65" s="254"/>
      <c r="B65" s="255"/>
      <c r="C65" s="255"/>
      <c r="D65" s="440"/>
      <c r="E65" s="461"/>
      <c r="F65" s="422"/>
      <c r="G65" s="267"/>
      <c r="H65" s="465"/>
      <c r="I65" s="477"/>
      <c r="J65" s="477"/>
      <c r="K65" s="477"/>
    </row>
    <row r="66" spans="1:11" s="265" customFormat="1">
      <c r="A66" s="254"/>
      <c r="B66" s="255"/>
      <c r="C66" s="466" t="s">
        <v>199</v>
      </c>
      <c r="D66" s="448" t="s">
        <v>200</v>
      </c>
      <c r="E66" s="461"/>
      <c r="F66" s="422"/>
      <c r="G66" s="267"/>
      <c r="H66" s="465"/>
      <c r="I66" s="545"/>
      <c r="J66" s="545"/>
      <c r="K66" s="545"/>
    </row>
    <row r="67" spans="1:11" s="265" customFormat="1" ht="11.4">
      <c r="A67" s="242"/>
      <c r="B67" s="191"/>
      <c r="C67" s="191"/>
      <c r="D67" s="139"/>
      <c r="E67" s="469"/>
      <c r="F67" s="452"/>
      <c r="G67" s="470"/>
      <c r="H67" s="470"/>
      <c r="I67" s="487"/>
      <c r="J67" s="487"/>
      <c r="K67" s="487"/>
    </row>
    <row r="68" spans="1:11" s="265" customFormat="1" ht="12">
      <c r="A68" s="242"/>
      <c r="B68" s="240"/>
      <c r="C68" s="466" t="s">
        <v>201</v>
      </c>
      <c r="D68" s="448" t="s">
        <v>202</v>
      </c>
      <c r="E68" s="469"/>
      <c r="F68" s="452"/>
      <c r="G68" s="470"/>
      <c r="H68" s="470"/>
      <c r="I68" s="487"/>
      <c r="J68" s="487"/>
      <c r="K68" s="487"/>
    </row>
    <row r="69" spans="1:11" s="265" customFormat="1" ht="11.4">
      <c r="A69" s="242"/>
      <c r="B69" s="191"/>
      <c r="C69" s="191"/>
      <c r="D69" s="139"/>
      <c r="E69" s="469"/>
      <c r="F69" s="452"/>
      <c r="G69" s="470"/>
      <c r="H69" s="470"/>
      <c r="I69" s="487"/>
      <c r="J69" s="487"/>
      <c r="K69" s="487"/>
    </row>
    <row r="70" spans="1:11" s="265" customFormat="1" ht="39.6">
      <c r="A70" s="241" t="str">
        <f>$B$64</f>
        <v>III.</v>
      </c>
      <c r="B70" s="240">
        <f>COUNT($A$67:B69)+1</f>
        <v>1</v>
      </c>
      <c r="C70" s="191" t="s">
        <v>203</v>
      </c>
      <c r="D70" s="546" t="s">
        <v>204</v>
      </c>
      <c r="E70" s="234" t="s">
        <v>109</v>
      </c>
      <c r="F70" s="452">
        <v>24</v>
      </c>
      <c r="G70" s="538"/>
      <c r="H70" s="453">
        <f>ROUND(F70*G70,2)</f>
        <v>0</v>
      </c>
      <c r="I70" s="487"/>
      <c r="J70" s="487"/>
      <c r="K70" s="487"/>
    </row>
    <row r="71" spans="1:11" s="265" customFormat="1" ht="11.4">
      <c r="A71" s="241"/>
      <c r="B71" s="240"/>
      <c r="C71" s="191"/>
      <c r="D71" s="139"/>
      <c r="E71" s="234"/>
      <c r="F71" s="452"/>
      <c r="G71" s="470"/>
      <c r="H71" s="470"/>
      <c r="I71" s="487"/>
      <c r="J71" s="487"/>
      <c r="K71" s="487"/>
    </row>
    <row r="72" spans="1:11" s="265" customFormat="1" ht="22.8">
      <c r="A72" s="241" t="str">
        <f>$B$64</f>
        <v>III.</v>
      </c>
      <c r="B72" s="240">
        <f>COUNT($A$67:B71)+1</f>
        <v>2</v>
      </c>
      <c r="C72" s="191" t="s">
        <v>205</v>
      </c>
      <c r="D72" s="139" t="s">
        <v>206</v>
      </c>
      <c r="E72" s="234" t="s">
        <v>2</v>
      </c>
      <c r="F72" s="452">
        <v>3</v>
      </c>
      <c r="G72" s="538"/>
      <c r="H72" s="453">
        <f>ROUND(F72*G72,2)</f>
        <v>0</v>
      </c>
      <c r="I72" s="487"/>
      <c r="J72" s="487"/>
      <c r="K72" s="487"/>
    </row>
    <row r="73" spans="1:11" s="265" customFormat="1" ht="11.4">
      <c r="A73" s="241"/>
      <c r="B73" s="240"/>
      <c r="C73" s="191"/>
      <c r="D73" s="139"/>
      <c r="E73" s="234"/>
      <c r="F73" s="452"/>
      <c r="G73" s="470"/>
      <c r="H73" s="470"/>
      <c r="I73" s="487"/>
      <c r="J73" s="487"/>
      <c r="K73" s="487"/>
    </row>
    <row r="74" spans="1:11" s="265" customFormat="1">
      <c r="A74" s="258"/>
      <c r="B74" s="255"/>
      <c r="C74" s="466" t="s">
        <v>207</v>
      </c>
      <c r="D74" s="448" t="s">
        <v>208</v>
      </c>
      <c r="E74" s="439"/>
      <c r="F74" s="422"/>
      <c r="G74" s="267"/>
      <c r="H74" s="465"/>
      <c r="I74" s="487"/>
      <c r="J74" s="487"/>
      <c r="K74" s="487"/>
    </row>
    <row r="75" spans="1:11" s="265" customFormat="1" ht="11.4">
      <c r="A75" s="241"/>
      <c r="B75" s="240"/>
      <c r="C75" s="191"/>
      <c r="D75" s="139"/>
      <c r="E75" s="234"/>
      <c r="F75" s="452"/>
      <c r="G75" s="470"/>
      <c r="H75" s="470"/>
      <c r="I75" s="487"/>
      <c r="J75" s="487"/>
      <c r="K75" s="487"/>
    </row>
    <row r="76" spans="1:11" s="265" customFormat="1" ht="34.200000000000003">
      <c r="A76" s="241" t="str">
        <f>$B$64</f>
        <v>III.</v>
      </c>
      <c r="B76" s="240">
        <f>COUNT($A$67:B75)+1</f>
        <v>3</v>
      </c>
      <c r="C76" s="191" t="s">
        <v>209</v>
      </c>
      <c r="D76" s="139" t="s">
        <v>210</v>
      </c>
      <c r="E76" s="234" t="s">
        <v>112</v>
      </c>
      <c r="F76" s="452">
        <v>20</v>
      </c>
      <c r="G76" s="538"/>
      <c r="H76" s="453">
        <f>ROUND(F76*G76,2)</f>
        <v>0</v>
      </c>
      <c r="I76" s="487"/>
      <c r="J76" s="487"/>
      <c r="K76" s="487"/>
    </row>
    <row r="77" spans="1:11" s="265" customFormat="1" ht="11.4">
      <c r="A77" s="242"/>
      <c r="B77" s="191"/>
      <c r="C77" s="191"/>
      <c r="D77" s="139"/>
      <c r="E77" s="469"/>
      <c r="F77" s="450"/>
      <c r="G77" s="470"/>
      <c r="H77" s="470"/>
      <c r="I77" s="487"/>
      <c r="J77" s="487"/>
      <c r="K77" s="487"/>
    </row>
    <row r="78" spans="1:11" s="265" customFormat="1" ht="13.8" thickBot="1">
      <c r="A78" s="248"/>
      <c r="B78" s="249"/>
      <c r="C78" s="249"/>
      <c r="D78" s="455" t="str">
        <f>CONCATENATE(B64," ",D64," - SKUPAJ:")</f>
        <v>III. VOZIŠČNE KONSTRUKCIJE - SKUPAJ:</v>
      </c>
      <c r="E78" s="455"/>
      <c r="F78" s="456"/>
      <c r="G78" s="457"/>
      <c r="H78" s="458">
        <f>SUM(H70:H76)</f>
        <v>0</v>
      </c>
      <c r="I78" s="487"/>
      <c r="J78" s="487"/>
      <c r="K78" s="487"/>
    </row>
    <row r="79" spans="1:11" s="265" customFormat="1">
      <c r="A79" s="250"/>
      <c r="B79" s="251"/>
      <c r="C79" s="251"/>
      <c r="D79" s="459"/>
      <c r="E79" s="459"/>
      <c r="F79" s="460"/>
      <c r="G79" s="461"/>
      <c r="H79" s="461"/>
      <c r="I79" s="487"/>
      <c r="J79" s="487"/>
      <c r="K79" s="487"/>
    </row>
    <row r="80" spans="1:11" s="265" customFormat="1" ht="16.2" thickBot="1">
      <c r="A80" s="252"/>
      <c r="B80" s="253" t="s">
        <v>131</v>
      </c>
      <c r="C80" s="253"/>
      <c r="D80" s="443" t="s">
        <v>113</v>
      </c>
      <c r="E80" s="463"/>
      <c r="F80" s="464"/>
      <c r="G80" s="446"/>
      <c r="H80" s="446"/>
      <c r="I80" s="487"/>
      <c r="J80" s="487"/>
      <c r="K80" s="487"/>
    </row>
    <row r="81" spans="1:11" s="265" customFormat="1">
      <c r="A81" s="254"/>
      <c r="B81" s="255"/>
      <c r="C81" s="255"/>
      <c r="D81" s="440"/>
      <c r="E81" s="461"/>
      <c r="F81" s="462"/>
      <c r="G81" s="267"/>
      <c r="H81" s="465"/>
      <c r="I81" s="487"/>
      <c r="J81" s="487"/>
      <c r="K81" s="487"/>
    </row>
    <row r="82" spans="1:11" s="265" customFormat="1" ht="15.6">
      <c r="A82" s="256"/>
      <c r="B82" s="257"/>
      <c r="C82" s="466" t="s">
        <v>215</v>
      </c>
      <c r="D82" s="448" t="s">
        <v>216</v>
      </c>
      <c r="E82" s="548"/>
      <c r="F82" s="549"/>
      <c r="G82" s="550"/>
      <c r="H82" s="550"/>
      <c r="I82" s="487"/>
      <c r="J82" s="487"/>
      <c r="K82" s="487"/>
    </row>
    <row r="83" spans="1:11" s="265" customFormat="1">
      <c r="A83" s="254"/>
      <c r="B83" s="255"/>
      <c r="C83" s="255"/>
      <c r="D83" s="440"/>
      <c r="E83" s="461"/>
      <c r="F83" s="462"/>
      <c r="G83" s="267"/>
      <c r="H83" s="465"/>
      <c r="I83" s="487"/>
      <c r="J83" s="487"/>
      <c r="K83" s="487"/>
    </row>
    <row r="84" spans="1:11" s="265" customFormat="1" ht="22.8">
      <c r="A84" s="242" t="s">
        <v>131</v>
      </c>
      <c r="B84" s="240">
        <f>1</f>
        <v>1</v>
      </c>
      <c r="C84" s="269" t="s">
        <v>236</v>
      </c>
      <c r="D84" s="139" t="s">
        <v>237</v>
      </c>
      <c r="E84" s="234" t="s">
        <v>13</v>
      </c>
      <c r="F84" s="452">
        <v>10</v>
      </c>
      <c r="G84" s="538"/>
      <c r="H84" s="453">
        <f>ROUND(F84*G84,2)</f>
        <v>0</v>
      </c>
      <c r="I84" s="487"/>
      <c r="J84" s="487"/>
      <c r="K84" s="487"/>
    </row>
    <row r="85" spans="1:11" s="265" customFormat="1" ht="11.4">
      <c r="A85" s="263"/>
      <c r="B85" s="240"/>
      <c r="C85" s="269"/>
      <c r="D85" s="139" t="s">
        <v>41</v>
      </c>
      <c r="E85" s="585"/>
      <c r="F85" s="452"/>
      <c r="G85" s="566"/>
      <c r="H85" s="470"/>
      <c r="I85" s="487"/>
      <c r="J85" s="487"/>
      <c r="K85" s="487"/>
    </row>
    <row r="86" spans="1:11" s="265" customFormat="1" ht="34.200000000000003">
      <c r="A86" s="242" t="s">
        <v>131</v>
      </c>
      <c r="B86" s="192">
        <f>COUNT($A$83:B85)+1</f>
        <v>2</v>
      </c>
      <c r="C86" s="269" t="s">
        <v>238</v>
      </c>
      <c r="D86" s="139" t="s">
        <v>239</v>
      </c>
      <c r="E86" s="234" t="s">
        <v>13</v>
      </c>
      <c r="F86" s="452">
        <v>4</v>
      </c>
      <c r="G86" s="538"/>
      <c r="H86" s="453">
        <f>ROUND(F86*G86,2)</f>
        <v>0</v>
      </c>
      <c r="I86" s="487"/>
      <c r="J86" s="487"/>
      <c r="K86" s="487"/>
    </row>
    <row r="87" spans="1:11" s="265" customFormat="1" ht="11.4">
      <c r="C87" s="269"/>
      <c r="D87" s="139"/>
      <c r="E87" s="234"/>
      <c r="F87" s="452"/>
      <c r="G87" s="453"/>
      <c r="H87" s="453"/>
      <c r="I87" s="487"/>
      <c r="J87" s="487"/>
      <c r="K87" s="487"/>
    </row>
    <row r="88" spans="1:11" s="265" customFormat="1" ht="34.200000000000003">
      <c r="A88" s="242" t="s">
        <v>131</v>
      </c>
      <c r="B88" s="192">
        <f>COUNT($A$83:B87)+1</f>
        <v>3</v>
      </c>
      <c r="C88" s="269" t="s">
        <v>238</v>
      </c>
      <c r="D88" s="139" t="s">
        <v>240</v>
      </c>
      <c r="E88" s="234" t="s">
        <v>13</v>
      </c>
      <c r="F88" s="452">
        <v>2</v>
      </c>
      <c r="G88" s="538"/>
      <c r="H88" s="453">
        <f>ROUND(F88*G88,2)</f>
        <v>0</v>
      </c>
      <c r="I88" s="487"/>
      <c r="J88" s="487"/>
      <c r="K88" s="487"/>
    </row>
    <row r="89" spans="1:11" s="265" customFormat="1" ht="11.4">
      <c r="C89" s="269"/>
      <c r="D89" s="139"/>
      <c r="E89" s="234"/>
      <c r="F89" s="452"/>
      <c r="G89" s="453"/>
      <c r="H89" s="453"/>
      <c r="I89" s="487"/>
      <c r="J89" s="487"/>
      <c r="K89" s="487"/>
    </row>
    <row r="90" spans="1:11" s="265" customFormat="1" ht="34.200000000000003">
      <c r="A90" s="242" t="s">
        <v>131</v>
      </c>
      <c r="B90" s="192">
        <f>COUNT($A$83:B89)+1</f>
        <v>4</v>
      </c>
      <c r="C90" s="269" t="s">
        <v>241</v>
      </c>
      <c r="D90" s="139" t="s">
        <v>242</v>
      </c>
      <c r="E90" s="234" t="s">
        <v>13</v>
      </c>
      <c r="F90" s="452">
        <v>4</v>
      </c>
      <c r="G90" s="538"/>
      <c r="H90" s="453">
        <f>ROUND(F90*G90,2)</f>
        <v>0</v>
      </c>
      <c r="I90" s="487"/>
      <c r="J90" s="487"/>
      <c r="K90" s="487"/>
    </row>
    <row r="91" spans="1:11" s="265" customFormat="1" ht="11.4">
      <c r="A91" s="242"/>
      <c r="B91" s="240"/>
      <c r="C91" s="269"/>
      <c r="D91" s="139"/>
      <c r="E91" s="234"/>
      <c r="F91" s="452"/>
      <c r="G91" s="453"/>
      <c r="H91" s="453"/>
      <c r="I91" s="487"/>
      <c r="J91" s="487"/>
      <c r="K91" s="487"/>
    </row>
    <row r="92" spans="1:11" s="265" customFormat="1" ht="34.200000000000003">
      <c r="A92" s="242" t="s">
        <v>131</v>
      </c>
      <c r="B92" s="192">
        <f>COUNT($A$83:B91)+1</f>
        <v>5</v>
      </c>
      <c r="C92" s="269" t="s">
        <v>217</v>
      </c>
      <c r="D92" s="139" t="s">
        <v>243</v>
      </c>
      <c r="E92" s="234" t="s">
        <v>13</v>
      </c>
      <c r="F92" s="452">
        <v>1</v>
      </c>
      <c r="G92" s="538"/>
      <c r="H92" s="453">
        <f>ROUND(F92*G92,2)</f>
        <v>0</v>
      </c>
      <c r="I92" s="487"/>
      <c r="J92" s="487"/>
      <c r="K92" s="487"/>
    </row>
    <row r="93" spans="1:11" s="265" customFormat="1" ht="11.4">
      <c r="A93" s="263"/>
      <c r="B93" s="240"/>
      <c r="C93" s="269"/>
      <c r="D93" s="139"/>
      <c r="E93" s="234"/>
      <c r="F93" s="452"/>
      <c r="G93" s="453"/>
      <c r="H93" s="453"/>
      <c r="I93" s="487"/>
      <c r="J93" s="487"/>
      <c r="K93" s="487"/>
    </row>
    <row r="94" spans="1:11" s="265" customFormat="1" ht="34.200000000000003">
      <c r="A94" s="242" t="s">
        <v>131</v>
      </c>
      <c r="B94" s="192">
        <f>COUNT($A$83:B93)+1</f>
        <v>6</v>
      </c>
      <c r="C94" s="269" t="s">
        <v>244</v>
      </c>
      <c r="D94" s="139" t="s">
        <v>245</v>
      </c>
      <c r="E94" s="234" t="s">
        <v>13</v>
      </c>
      <c r="F94" s="452">
        <v>1</v>
      </c>
      <c r="G94" s="538"/>
      <c r="H94" s="453">
        <f>ROUND(F94*G94,2)</f>
        <v>0</v>
      </c>
      <c r="I94" s="487"/>
      <c r="J94" s="487"/>
      <c r="K94" s="487"/>
    </row>
    <row r="95" spans="1:11" s="265" customFormat="1" ht="11.4">
      <c r="A95" s="242"/>
      <c r="B95" s="240"/>
      <c r="C95" s="269"/>
      <c r="D95" s="139"/>
      <c r="E95" s="585"/>
      <c r="F95" s="452"/>
      <c r="G95" s="566"/>
      <c r="H95" s="453"/>
      <c r="I95" s="487"/>
      <c r="J95" s="487"/>
      <c r="K95" s="487"/>
    </row>
    <row r="96" spans="1:11" s="265" customFormat="1" ht="34.200000000000003">
      <c r="A96" s="242" t="s">
        <v>131</v>
      </c>
      <c r="B96" s="192">
        <f>COUNT($A$83:B95)+1</f>
        <v>7</v>
      </c>
      <c r="C96" s="269" t="s">
        <v>246</v>
      </c>
      <c r="D96" s="139" t="s">
        <v>247</v>
      </c>
      <c r="E96" s="234" t="s">
        <v>13</v>
      </c>
      <c r="F96" s="452">
        <v>3</v>
      </c>
      <c r="G96" s="538"/>
      <c r="H96" s="453">
        <f>ROUND(F96*G96,2)</f>
        <v>0</v>
      </c>
      <c r="I96" s="487"/>
      <c r="J96" s="487"/>
      <c r="K96" s="487"/>
    </row>
    <row r="97" spans="1:11" s="265" customFormat="1" ht="11.4">
      <c r="A97" s="242"/>
      <c r="B97" s="240"/>
      <c r="C97" s="269"/>
      <c r="D97" s="139"/>
      <c r="E97" s="585"/>
      <c r="F97" s="452"/>
      <c r="G97" s="566"/>
      <c r="H97" s="453"/>
      <c r="I97" s="487"/>
      <c r="J97" s="487"/>
      <c r="K97" s="487"/>
    </row>
    <row r="98" spans="1:11" s="265" customFormat="1" ht="45.6">
      <c r="A98" s="242" t="s">
        <v>131</v>
      </c>
      <c r="B98" s="192">
        <f>COUNT($A$83:B97)+1</f>
        <v>8</v>
      </c>
      <c r="C98" s="269" t="s">
        <v>248</v>
      </c>
      <c r="D98" s="139" t="s">
        <v>249</v>
      </c>
      <c r="E98" s="234" t="s">
        <v>13</v>
      </c>
      <c r="F98" s="452">
        <v>9</v>
      </c>
      <c r="G98" s="538"/>
      <c r="H98" s="453">
        <f>ROUND(F98*G98,2)</f>
        <v>0</v>
      </c>
      <c r="I98" s="487"/>
      <c r="J98" s="487"/>
      <c r="K98" s="487"/>
    </row>
    <row r="99" spans="1:11" s="265" customFormat="1" ht="11.4">
      <c r="A99" s="242"/>
      <c r="B99" s="240"/>
      <c r="C99" s="269"/>
      <c r="D99" s="139"/>
      <c r="E99" s="234"/>
      <c r="F99" s="452"/>
      <c r="G99" s="453"/>
      <c r="H99" s="453"/>
      <c r="I99" s="487"/>
      <c r="J99" s="487"/>
      <c r="K99" s="487"/>
    </row>
    <row r="100" spans="1:11" s="265" customFormat="1" ht="34.200000000000003">
      <c r="A100" s="242" t="s">
        <v>131</v>
      </c>
      <c r="B100" s="192">
        <f>COUNT($A$83:B99)+1</f>
        <v>9</v>
      </c>
      <c r="C100" s="269" t="s">
        <v>250</v>
      </c>
      <c r="D100" s="139" t="s">
        <v>251</v>
      </c>
      <c r="E100" s="234" t="s">
        <v>13</v>
      </c>
      <c r="F100" s="452">
        <v>1</v>
      </c>
      <c r="G100" s="538"/>
      <c r="H100" s="453">
        <f>ROUND(F100*G100,2)</f>
        <v>0</v>
      </c>
      <c r="I100" s="487"/>
      <c r="J100" s="487"/>
      <c r="K100" s="487"/>
    </row>
    <row r="101" spans="1:11" s="265" customFormat="1" ht="11.4">
      <c r="A101" s="242"/>
      <c r="B101" s="240"/>
      <c r="C101" s="240"/>
      <c r="D101" s="472"/>
      <c r="E101" s="449"/>
      <c r="F101" s="450"/>
      <c r="G101" s="553"/>
      <c r="H101" s="470"/>
      <c r="I101" s="487"/>
      <c r="J101" s="487"/>
      <c r="K101" s="487"/>
    </row>
    <row r="102" spans="1:11" s="265" customFormat="1" ht="15.6">
      <c r="A102" s="242"/>
      <c r="B102" s="257"/>
      <c r="C102" s="466" t="s">
        <v>221</v>
      </c>
      <c r="D102" s="448" t="s">
        <v>222</v>
      </c>
      <c r="E102" s="548"/>
      <c r="F102" s="549"/>
      <c r="G102" s="550"/>
      <c r="H102" s="550"/>
      <c r="I102" s="487"/>
      <c r="J102" s="487"/>
      <c r="K102" s="487"/>
    </row>
    <row r="103" spans="1:11" s="265" customFormat="1" ht="11.4">
      <c r="A103" s="242"/>
      <c r="B103" s="240"/>
      <c r="C103" s="240"/>
      <c r="D103" s="139"/>
      <c r="E103" s="449"/>
      <c r="F103" s="450"/>
      <c r="G103" s="553"/>
      <c r="H103" s="470"/>
      <c r="I103" s="487"/>
      <c r="J103" s="487"/>
      <c r="K103" s="487"/>
    </row>
    <row r="104" spans="1:11" s="265" customFormat="1" ht="57">
      <c r="A104" s="242" t="s">
        <v>131</v>
      </c>
      <c r="B104" s="192">
        <f>COUNT($A$83:B103)+1</f>
        <v>10</v>
      </c>
      <c r="C104" s="240" t="s">
        <v>252</v>
      </c>
      <c r="D104" s="139" t="s">
        <v>253</v>
      </c>
      <c r="E104" s="234" t="s">
        <v>112</v>
      </c>
      <c r="F104" s="450">
        <v>19</v>
      </c>
      <c r="G104" s="538"/>
      <c r="H104" s="453">
        <f>ROUND(F104*G104,2)</f>
        <v>0</v>
      </c>
      <c r="I104" s="487"/>
      <c r="J104" s="487"/>
      <c r="K104" s="487"/>
    </row>
    <row r="105" spans="1:11" s="265" customFormat="1" ht="11.4">
      <c r="A105" s="242"/>
      <c r="B105" s="240"/>
      <c r="C105" s="240"/>
      <c r="D105" s="139"/>
      <c r="E105" s="449"/>
      <c r="F105" s="450"/>
      <c r="G105" s="553"/>
      <c r="H105" s="470"/>
      <c r="I105" s="487"/>
      <c r="J105" s="487"/>
      <c r="K105" s="487"/>
    </row>
    <row r="106" spans="1:11" s="265" customFormat="1" ht="57">
      <c r="A106" s="242" t="s">
        <v>131</v>
      </c>
      <c r="B106" s="192">
        <f>COUNT($A$83:B105)+1</f>
        <v>11</v>
      </c>
      <c r="C106" s="240" t="s">
        <v>254</v>
      </c>
      <c r="D106" s="139" t="s">
        <v>255</v>
      </c>
      <c r="E106" s="234" t="s">
        <v>112</v>
      </c>
      <c r="F106" s="450">
        <v>50</v>
      </c>
      <c r="G106" s="538"/>
      <c r="H106" s="453">
        <f>ROUND(F106*G106,2)</f>
        <v>0</v>
      </c>
      <c r="I106" s="487"/>
      <c r="J106" s="487"/>
      <c r="K106" s="487"/>
    </row>
    <row r="107" spans="1:11" s="265" customFormat="1" ht="11.4">
      <c r="A107" s="242"/>
      <c r="B107" s="240"/>
      <c r="C107" s="240"/>
      <c r="D107" s="139"/>
      <c r="E107" s="234"/>
      <c r="F107" s="450"/>
      <c r="G107" s="453"/>
      <c r="H107" s="453"/>
      <c r="I107" s="487"/>
      <c r="J107" s="487"/>
      <c r="K107" s="487"/>
    </row>
    <row r="108" spans="1:11" s="265" customFormat="1" ht="57">
      <c r="A108" s="242" t="s">
        <v>131</v>
      </c>
      <c r="B108" s="192">
        <f>COUNT($A$83:B107)+1</f>
        <v>12</v>
      </c>
      <c r="C108" s="240" t="s">
        <v>256</v>
      </c>
      <c r="D108" s="139" t="s">
        <v>257</v>
      </c>
      <c r="E108" s="234" t="s">
        <v>112</v>
      </c>
      <c r="F108" s="450">
        <v>21</v>
      </c>
      <c r="G108" s="538"/>
      <c r="H108" s="453">
        <f>ROUND(F108*G108,2)</f>
        <v>0</v>
      </c>
      <c r="I108" s="487"/>
      <c r="J108" s="487"/>
      <c r="K108" s="487"/>
    </row>
    <row r="109" spans="1:11" s="265" customFormat="1" ht="11.4">
      <c r="A109" s="242"/>
      <c r="B109" s="240"/>
      <c r="C109" s="240"/>
      <c r="D109" s="139"/>
      <c r="E109" s="449"/>
      <c r="F109" s="450"/>
      <c r="G109" s="553"/>
      <c r="H109" s="470"/>
      <c r="I109" s="487"/>
      <c r="J109" s="487"/>
      <c r="K109" s="487"/>
    </row>
    <row r="110" spans="1:11" s="265" customFormat="1" ht="68.400000000000006">
      <c r="A110" s="242" t="s">
        <v>131</v>
      </c>
      <c r="B110" s="192">
        <f>COUNT($A$83:B109)+1</f>
        <v>13</v>
      </c>
      <c r="C110" s="191" t="s">
        <v>223</v>
      </c>
      <c r="D110" s="139" t="s">
        <v>258</v>
      </c>
      <c r="E110" s="234" t="s">
        <v>2</v>
      </c>
      <c r="F110" s="452">
        <v>23</v>
      </c>
      <c r="G110" s="538"/>
      <c r="H110" s="453">
        <f>ROUND(F110*G110,2)</f>
        <v>0</v>
      </c>
      <c r="I110" s="487"/>
      <c r="J110" s="487"/>
      <c r="K110" s="487"/>
    </row>
    <row r="111" spans="1:11" s="265" customFormat="1" ht="11.4">
      <c r="A111" s="242"/>
      <c r="B111" s="192"/>
      <c r="C111" s="191"/>
      <c r="D111" s="139"/>
      <c r="E111" s="234"/>
      <c r="F111" s="452"/>
      <c r="G111" s="453"/>
      <c r="H111" s="453"/>
      <c r="I111" s="487"/>
      <c r="J111" s="487"/>
      <c r="K111" s="487"/>
    </row>
    <row r="112" spans="1:11" s="265" customFormat="1" ht="22.8">
      <c r="A112" s="242" t="s">
        <v>131</v>
      </c>
      <c r="B112" s="192">
        <f>COUNT($A$83:B111)+1</f>
        <v>14</v>
      </c>
      <c r="C112" s="191" t="s">
        <v>259</v>
      </c>
      <c r="D112" s="139" t="s">
        <v>260</v>
      </c>
      <c r="E112" s="234" t="s">
        <v>112</v>
      </c>
      <c r="F112" s="452">
        <v>8</v>
      </c>
      <c r="G112" s="538"/>
      <c r="H112" s="453">
        <f>ROUND(F112*G112,2)</f>
        <v>0</v>
      </c>
      <c r="I112" s="487"/>
      <c r="J112" s="487"/>
      <c r="K112" s="487"/>
    </row>
    <row r="113" spans="1:11" s="265" customFormat="1" ht="11.4">
      <c r="A113" s="242"/>
      <c r="B113" s="192"/>
      <c r="C113" s="191"/>
      <c r="D113" s="139"/>
      <c r="E113" s="234"/>
      <c r="F113" s="452"/>
      <c r="G113" s="453"/>
      <c r="H113" s="453"/>
      <c r="I113" s="487"/>
      <c r="J113" s="487"/>
      <c r="K113" s="487"/>
    </row>
    <row r="114" spans="1:11" s="265" customFormat="1" ht="22.8">
      <c r="A114" s="242" t="s">
        <v>131</v>
      </c>
      <c r="B114" s="192">
        <f>COUNT($A$83:B113)+1</f>
        <v>15</v>
      </c>
      <c r="C114" s="191" t="s">
        <v>261</v>
      </c>
      <c r="D114" s="139" t="s">
        <v>262</v>
      </c>
      <c r="E114" s="234" t="s">
        <v>112</v>
      </c>
      <c r="F114" s="452">
        <v>21</v>
      </c>
      <c r="G114" s="538"/>
      <c r="H114" s="453">
        <f>ROUND(F114*G114,2)</f>
        <v>0</v>
      </c>
      <c r="I114" s="487"/>
      <c r="J114" s="487"/>
      <c r="K114" s="487"/>
    </row>
    <row r="115" spans="1:11" s="265" customFormat="1">
      <c r="A115" s="254"/>
      <c r="B115" s="255"/>
      <c r="C115" s="255"/>
      <c r="D115" s="440"/>
      <c r="E115" s="461"/>
      <c r="F115" s="462"/>
      <c r="G115" s="267"/>
      <c r="H115" s="551"/>
      <c r="I115" s="487"/>
      <c r="J115" s="487"/>
      <c r="K115" s="487"/>
    </row>
    <row r="116" spans="1:11" s="265" customFormat="1" ht="13.8" thickBot="1">
      <c r="A116" s="248"/>
      <c r="B116" s="249"/>
      <c r="C116" s="249"/>
      <c r="D116" s="455" t="str">
        <f>CONCATENATE(B80," ",D80," - SKUPAJ:")</f>
        <v>VI. PROMETNA OPREMA  - SKUPAJ:</v>
      </c>
      <c r="E116" s="455"/>
      <c r="F116" s="456"/>
      <c r="G116" s="457"/>
      <c r="H116" s="458">
        <f>SUM(H84:H114)</f>
        <v>0</v>
      </c>
      <c r="I116" s="487"/>
      <c r="J116" s="487"/>
      <c r="K116" s="487"/>
    </row>
    <row r="117" spans="1:11" s="265" customFormat="1">
      <c r="A117" s="250"/>
      <c r="B117" s="251"/>
      <c r="C117" s="251"/>
      <c r="D117" s="534"/>
      <c r="E117" s="534"/>
      <c r="F117" s="535"/>
      <c r="G117" s="484"/>
      <c r="H117" s="485"/>
      <c r="I117" s="487"/>
      <c r="J117" s="487"/>
      <c r="K117" s="487"/>
    </row>
    <row r="118" spans="1:11" s="265" customFormat="1">
      <c r="A118" s="481"/>
      <c r="B118" s="482"/>
      <c r="C118" s="482"/>
      <c r="D118" s="483"/>
      <c r="E118" s="484"/>
      <c r="F118" s="485"/>
      <c r="G118" s="482"/>
      <c r="H118" s="486"/>
      <c r="I118" s="487"/>
      <c r="J118" s="487"/>
      <c r="K118" s="487"/>
    </row>
    <row r="119" spans="1:11" s="265" customFormat="1" ht="18" thickBot="1">
      <c r="A119" s="488" t="s">
        <v>106</v>
      </c>
      <c r="B119" s="489"/>
      <c r="C119" s="489"/>
      <c r="D119" s="490"/>
      <c r="E119" s="491"/>
      <c r="F119" s="492"/>
      <c r="G119" s="493"/>
      <c r="H119" s="493"/>
      <c r="I119" s="487"/>
      <c r="J119" s="487"/>
      <c r="K119" s="487"/>
    </row>
    <row r="120" spans="1:11" s="265" customFormat="1">
      <c r="A120" s="494"/>
      <c r="B120" s="495"/>
      <c r="C120" s="495"/>
      <c r="D120" s="496"/>
      <c r="E120" s="497"/>
      <c r="F120" s="498"/>
      <c r="G120" s="495"/>
      <c r="H120" s="495"/>
      <c r="I120" s="487"/>
      <c r="J120" s="487"/>
      <c r="K120" s="487"/>
    </row>
    <row r="121" spans="1:11" s="265" customFormat="1" ht="11.4">
      <c r="A121" s="429" t="s">
        <v>1</v>
      </c>
      <c r="B121" s="499"/>
      <c r="C121" s="499"/>
      <c r="D121" s="500"/>
      <c r="E121" s="501"/>
      <c r="F121" s="451"/>
      <c r="G121" s="499"/>
      <c r="H121" s="499"/>
      <c r="I121" s="487"/>
      <c r="J121" s="487"/>
      <c r="K121" s="487"/>
    </row>
    <row r="122" spans="1:11" s="265" customFormat="1">
      <c r="A122" s="502"/>
      <c r="B122" s="503"/>
      <c r="C122" s="503"/>
      <c r="D122" s="504"/>
      <c r="E122" s="505"/>
      <c r="F122" s="506"/>
      <c r="G122" s="507"/>
      <c r="H122" s="437" t="s">
        <v>41</v>
      </c>
      <c r="I122" s="487"/>
      <c r="J122" s="487"/>
      <c r="K122" s="487"/>
    </row>
    <row r="123" spans="1:11" s="265" customFormat="1">
      <c r="A123" s="508"/>
      <c r="B123" s="509"/>
      <c r="C123" s="509"/>
      <c r="D123" s="510"/>
      <c r="E123" s="476"/>
      <c r="F123" s="511"/>
      <c r="G123" s="512"/>
      <c r="H123" s="512"/>
      <c r="I123" s="487"/>
      <c r="J123" s="487"/>
      <c r="K123" s="487"/>
    </row>
    <row r="124" spans="1:11" s="265" customFormat="1">
      <c r="A124" s="513"/>
      <c r="B124" s="514" t="str">
        <f>B13</f>
        <v>I.</v>
      </c>
      <c r="C124" s="514"/>
      <c r="D124" s="515" t="str">
        <f>+D13</f>
        <v>PREDDELA</v>
      </c>
      <c r="E124" s="516"/>
      <c r="F124" s="517"/>
      <c r="G124" s="516"/>
      <c r="H124" s="518">
        <f>+H33</f>
        <v>0</v>
      </c>
      <c r="I124" s="487"/>
      <c r="J124" s="487"/>
      <c r="K124" s="487"/>
    </row>
    <row r="125" spans="1:11" s="265" customFormat="1">
      <c r="A125" s="481"/>
      <c r="B125" s="482"/>
      <c r="C125" s="482"/>
      <c r="D125" s="483"/>
      <c r="E125" s="484"/>
      <c r="F125" s="485"/>
      <c r="G125" s="482"/>
      <c r="H125" s="486"/>
      <c r="I125" s="487"/>
      <c r="J125" s="487"/>
      <c r="K125" s="487"/>
    </row>
    <row r="126" spans="1:11" s="265" customFormat="1">
      <c r="A126" s="513"/>
      <c r="B126" s="514" t="str">
        <f>B35</f>
        <v>II.</v>
      </c>
      <c r="C126" s="514"/>
      <c r="D126" s="515" t="str">
        <f>+D35</f>
        <v>ZEMELJSKA DELA IN TEMELJENJE</v>
      </c>
      <c r="E126" s="516"/>
      <c r="F126" s="517"/>
      <c r="G126" s="516"/>
      <c r="H126" s="518">
        <f>+H62</f>
        <v>0</v>
      </c>
      <c r="I126" s="487"/>
      <c r="J126" s="487"/>
      <c r="K126" s="487"/>
    </row>
    <row r="127" spans="1:11" s="265" customFormat="1">
      <c r="A127" s="513"/>
      <c r="B127" s="514"/>
      <c r="C127" s="514"/>
      <c r="D127" s="515"/>
      <c r="E127" s="516"/>
      <c r="F127" s="517"/>
      <c r="G127" s="516"/>
      <c r="H127" s="518"/>
      <c r="I127" s="487"/>
      <c r="J127" s="487"/>
      <c r="K127" s="487"/>
    </row>
    <row r="128" spans="1:11" s="265" customFormat="1">
      <c r="A128" s="513"/>
      <c r="B128" s="514" t="str">
        <f>B64</f>
        <v>III.</v>
      </c>
      <c r="C128" s="514"/>
      <c r="D128" s="515" t="str">
        <f>+D64</f>
        <v>VOZIŠČNE KONSTRUKCIJE</v>
      </c>
      <c r="E128" s="516"/>
      <c r="F128" s="517"/>
      <c r="G128" s="516"/>
      <c r="H128" s="518">
        <f>$H$78</f>
        <v>0</v>
      </c>
      <c r="I128" s="487"/>
      <c r="J128" s="487"/>
      <c r="K128" s="487"/>
    </row>
    <row r="129" spans="1:11" s="265" customFormat="1">
      <c r="A129" s="513"/>
      <c r="B129" s="514"/>
      <c r="C129" s="514"/>
      <c r="D129" s="515"/>
      <c r="E129" s="516"/>
      <c r="F129" s="517"/>
      <c r="G129" s="516"/>
      <c r="H129" s="518"/>
      <c r="I129" s="487"/>
      <c r="J129" s="487"/>
      <c r="K129" s="487"/>
    </row>
    <row r="130" spans="1:11" s="265" customFormat="1">
      <c r="A130" s="513"/>
      <c r="B130" s="514" t="str">
        <f>B80</f>
        <v>VI.</v>
      </c>
      <c r="C130" s="514"/>
      <c r="D130" s="555" t="str">
        <f>+D80</f>
        <v xml:space="preserve">PROMETNA OPREMA </v>
      </c>
      <c r="E130" s="516"/>
      <c r="F130" s="517"/>
      <c r="G130" s="516"/>
      <c r="H130" s="518">
        <f>$H$116</f>
        <v>0</v>
      </c>
      <c r="I130" s="487"/>
      <c r="J130" s="487"/>
      <c r="K130" s="487"/>
    </row>
    <row r="131" spans="1:11" s="265" customFormat="1" ht="13.8" thickBot="1">
      <c r="A131" s="519"/>
      <c r="B131" s="520"/>
      <c r="C131" s="520"/>
      <c r="D131" s="520"/>
      <c r="E131" s="521"/>
      <c r="F131" s="522"/>
      <c r="G131" s="521"/>
      <c r="H131" s="523"/>
      <c r="I131" s="487"/>
      <c r="J131" s="487"/>
      <c r="K131" s="487"/>
    </row>
    <row r="132" spans="1:11" s="265" customFormat="1" ht="13.8" thickTop="1">
      <c r="A132" s="524"/>
      <c r="B132" s="525"/>
      <c r="C132" s="525"/>
      <c r="D132" s="526"/>
      <c r="E132" s="527"/>
      <c r="F132" s="528"/>
      <c r="G132" s="529"/>
      <c r="H132" s="530"/>
      <c r="I132" s="487"/>
      <c r="J132" s="487"/>
      <c r="K132" s="487"/>
    </row>
    <row r="133" spans="1:11" s="265" customFormat="1" ht="26.4">
      <c r="A133" s="531"/>
      <c r="B133" s="532"/>
      <c r="C133" s="532"/>
      <c r="D133" s="533" t="str">
        <f>CONCATENATE(A4," ",D4," - SKUPAJ:")</f>
        <v xml:space="preserve"> PODODSEK 1.3 - OBSTOJEČE CESTE - SKUPAJ:</v>
      </c>
      <c r="E133" s="534"/>
      <c r="F133" s="535"/>
      <c r="G133" s="484"/>
      <c r="H133" s="518">
        <f>SUM(H124:H131)</f>
        <v>0</v>
      </c>
      <c r="I133" s="487"/>
      <c r="J133" s="487"/>
      <c r="K133" s="487"/>
    </row>
    <row r="134" spans="1:11" s="265" customFormat="1" ht="12">
      <c r="B134" s="268"/>
      <c r="C134" s="268"/>
      <c r="D134" s="266"/>
      <c r="E134" s="383"/>
      <c r="F134" s="536"/>
      <c r="G134" s="268"/>
      <c r="H134" s="268"/>
      <c r="I134" s="487"/>
      <c r="J134" s="487"/>
      <c r="K134" s="487"/>
    </row>
    <row r="135" spans="1:11" s="265" customFormat="1" ht="12">
      <c r="B135" s="268"/>
      <c r="C135" s="268"/>
      <c r="D135" s="266"/>
      <c r="E135" s="383"/>
      <c r="F135" s="536"/>
      <c r="G135" s="268"/>
      <c r="H135" s="268"/>
      <c r="I135" s="487"/>
      <c r="J135" s="487"/>
      <c r="K135" s="487"/>
    </row>
    <row r="136" spans="1:11" s="265" customFormat="1" ht="12">
      <c r="B136" s="268"/>
      <c r="C136" s="268"/>
      <c r="D136" s="266"/>
      <c r="E136" s="383"/>
      <c r="F136" s="536"/>
      <c r="G136" s="268"/>
      <c r="H136" s="268"/>
      <c r="I136" s="487"/>
      <c r="J136" s="487"/>
      <c r="K136" s="487"/>
    </row>
    <row r="137" spans="1:11" s="265" customFormat="1" ht="12">
      <c r="B137" s="268"/>
      <c r="C137" s="268"/>
      <c r="D137" s="266"/>
      <c r="E137" s="383"/>
      <c r="F137" s="536"/>
      <c r="G137" s="268"/>
      <c r="H137" s="268"/>
      <c r="I137" s="487"/>
      <c r="J137" s="487"/>
      <c r="K137" s="487"/>
    </row>
    <row r="138" spans="1:11" s="265" customFormat="1" ht="12">
      <c r="B138" s="268"/>
      <c r="C138" s="268"/>
      <c r="D138" s="266"/>
      <c r="E138" s="383"/>
      <c r="F138" s="536"/>
      <c r="G138" s="268"/>
      <c r="H138" s="268"/>
      <c r="I138" s="487"/>
      <c r="J138" s="487"/>
      <c r="K138" s="487"/>
    </row>
    <row r="139" spans="1:11" s="265" customFormat="1" ht="12">
      <c r="B139" s="268"/>
      <c r="C139" s="268"/>
      <c r="D139" s="266"/>
      <c r="E139" s="383"/>
      <c r="F139" s="536"/>
      <c r="G139" s="268"/>
      <c r="H139" s="268"/>
      <c r="I139" s="487"/>
      <c r="J139" s="487"/>
      <c r="K139" s="487"/>
    </row>
    <row r="140" spans="1:11" s="265" customFormat="1" ht="12">
      <c r="B140" s="268"/>
      <c r="C140" s="268"/>
      <c r="D140" s="266"/>
      <c r="E140" s="383"/>
      <c r="F140" s="536"/>
      <c r="G140" s="268"/>
      <c r="H140" s="268"/>
      <c r="I140" s="487"/>
      <c r="J140" s="487"/>
      <c r="K140" s="487"/>
    </row>
    <row r="141" spans="1:11" s="265" customFormat="1" ht="12">
      <c r="B141" s="268"/>
      <c r="C141" s="268"/>
      <c r="D141" s="266"/>
      <c r="E141" s="383"/>
      <c r="F141" s="536"/>
      <c r="G141" s="268"/>
      <c r="H141" s="268"/>
      <c r="I141" s="487"/>
      <c r="J141" s="487"/>
      <c r="K141" s="487"/>
    </row>
    <row r="142" spans="1:11" s="265" customFormat="1" ht="12">
      <c r="B142" s="268"/>
      <c r="C142" s="268"/>
      <c r="D142" s="266"/>
      <c r="E142" s="383"/>
      <c r="F142" s="536"/>
      <c r="G142" s="268"/>
      <c r="H142" s="268"/>
      <c r="I142" s="487"/>
      <c r="J142" s="487"/>
      <c r="K142" s="487"/>
    </row>
    <row r="143" spans="1:11" s="265" customFormat="1" ht="12">
      <c r="B143" s="268"/>
      <c r="C143" s="268"/>
      <c r="D143" s="266"/>
      <c r="E143" s="383"/>
      <c r="F143" s="536"/>
      <c r="G143" s="268"/>
      <c r="H143" s="268"/>
      <c r="I143" s="487"/>
      <c r="J143" s="487"/>
      <c r="K143" s="487"/>
    </row>
    <row r="144" spans="1:11" s="265" customFormat="1" ht="12">
      <c r="B144" s="268"/>
      <c r="C144" s="268"/>
      <c r="D144" s="266"/>
      <c r="E144" s="383"/>
      <c r="F144" s="536"/>
      <c r="G144" s="268"/>
      <c r="H144" s="268"/>
      <c r="I144" s="487"/>
      <c r="J144" s="487"/>
      <c r="K144" s="487"/>
    </row>
    <row r="145" spans="2:11" s="265" customFormat="1" ht="12">
      <c r="B145" s="268"/>
      <c r="C145" s="268"/>
      <c r="D145" s="266"/>
      <c r="E145" s="383"/>
      <c r="F145" s="536"/>
      <c r="G145" s="268"/>
      <c r="H145" s="268"/>
      <c r="I145" s="487"/>
      <c r="J145" s="487"/>
      <c r="K145" s="487"/>
    </row>
    <row r="146" spans="2:11" s="265" customFormat="1" ht="12">
      <c r="B146" s="268"/>
      <c r="C146" s="268"/>
      <c r="D146" s="266"/>
      <c r="E146" s="383"/>
      <c r="F146" s="536"/>
      <c r="G146" s="268"/>
      <c r="H146" s="268"/>
      <c r="I146" s="487"/>
      <c r="J146" s="487"/>
      <c r="K146" s="487"/>
    </row>
    <row r="147" spans="2:11" s="265" customFormat="1" ht="12">
      <c r="B147" s="268"/>
      <c r="C147" s="268"/>
      <c r="D147" s="266"/>
      <c r="E147" s="383"/>
      <c r="F147" s="536"/>
      <c r="G147" s="268"/>
      <c r="H147" s="268"/>
      <c r="I147" s="487"/>
      <c r="J147" s="487"/>
      <c r="K147" s="487"/>
    </row>
    <row r="148" spans="2:11" s="265" customFormat="1" ht="12">
      <c r="B148" s="268"/>
      <c r="C148" s="268"/>
      <c r="D148" s="266"/>
      <c r="E148" s="383"/>
      <c r="F148" s="536"/>
      <c r="G148" s="268"/>
      <c r="H148" s="268"/>
      <c r="I148" s="487"/>
      <c r="J148" s="487"/>
      <c r="K148" s="487"/>
    </row>
    <row r="149" spans="2:11" s="265" customFormat="1" ht="12">
      <c r="B149" s="268"/>
      <c r="C149" s="268"/>
      <c r="D149" s="266"/>
      <c r="E149" s="383"/>
      <c r="F149" s="536"/>
      <c r="G149" s="268"/>
      <c r="H149" s="268"/>
      <c r="I149" s="487"/>
      <c r="J149" s="487"/>
      <c r="K149" s="487"/>
    </row>
    <row r="150" spans="2:11" s="265" customFormat="1" ht="12">
      <c r="B150" s="268"/>
      <c r="C150" s="268"/>
      <c r="D150" s="266"/>
      <c r="E150" s="383"/>
      <c r="F150" s="536"/>
      <c r="G150" s="268"/>
      <c r="H150" s="268"/>
      <c r="I150" s="487"/>
      <c r="J150" s="487"/>
      <c r="K150" s="487"/>
    </row>
    <row r="151" spans="2:11" s="265" customFormat="1" ht="12">
      <c r="B151" s="268"/>
      <c r="C151" s="268"/>
      <c r="D151" s="266"/>
      <c r="E151" s="383"/>
      <c r="F151" s="536"/>
      <c r="G151" s="268"/>
      <c r="H151" s="268"/>
      <c r="I151" s="487"/>
      <c r="J151" s="487"/>
      <c r="K151" s="487"/>
    </row>
    <row r="152" spans="2:11" s="265" customFormat="1" ht="12">
      <c r="B152" s="268"/>
      <c r="C152" s="268"/>
      <c r="D152" s="266"/>
      <c r="E152" s="383"/>
      <c r="F152" s="536"/>
      <c r="G152" s="268"/>
      <c r="H152" s="268"/>
      <c r="I152" s="487"/>
      <c r="J152" s="487"/>
      <c r="K152" s="487"/>
    </row>
    <row r="153" spans="2:11" s="265" customFormat="1" ht="12">
      <c r="B153" s="268"/>
      <c r="C153" s="268"/>
      <c r="D153" s="266"/>
      <c r="E153" s="383"/>
      <c r="F153" s="536"/>
      <c r="G153" s="268"/>
      <c r="H153" s="268"/>
      <c r="I153" s="487"/>
      <c r="J153" s="487"/>
      <c r="K153" s="487"/>
    </row>
    <row r="154" spans="2:11" s="265" customFormat="1" ht="12">
      <c r="B154" s="268"/>
      <c r="C154" s="268"/>
      <c r="D154" s="266"/>
      <c r="E154" s="383"/>
      <c r="F154" s="536"/>
      <c r="G154" s="268"/>
      <c r="H154" s="268"/>
      <c r="I154" s="487"/>
      <c r="J154" s="487"/>
      <c r="K154" s="487"/>
    </row>
    <row r="155" spans="2:11" s="265" customFormat="1" ht="12">
      <c r="B155" s="268"/>
      <c r="C155" s="268"/>
      <c r="D155" s="266"/>
      <c r="E155" s="383"/>
      <c r="F155" s="536"/>
      <c r="G155" s="268"/>
      <c r="H155" s="268"/>
      <c r="I155" s="487"/>
      <c r="J155" s="487"/>
      <c r="K155" s="487"/>
    </row>
    <row r="156" spans="2:11" s="265" customFormat="1" ht="12">
      <c r="B156" s="268"/>
      <c r="C156" s="268"/>
      <c r="D156" s="266"/>
      <c r="E156" s="383"/>
      <c r="F156" s="536"/>
      <c r="G156" s="268"/>
      <c r="H156" s="268"/>
      <c r="I156" s="487"/>
      <c r="J156" s="487"/>
      <c r="K156" s="487"/>
    </row>
    <row r="157" spans="2:11" s="265" customFormat="1" ht="12">
      <c r="B157" s="268"/>
      <c r="C157" s="268"/>
      <c r="D157" s="266"/>
      <c r="E157" s="383"/>
      <c r="F157" s="536"/>
      <c r="G157" s="268"/>
      <c r="H157" s="268"/>
      <c r="I157" s="487"/>
      <c r="J157" s="487"/>
      <c r="K157" s="487"/>
    </row>
    <row r="158" spans="2:11" s="265" customFormat="1" ht="12">
      <c r="B158" s="268"/>
      <c r="C158" s="268"/>
      <c r="D158" s="266"/>
      <c r="E158" s="383"/>
      <c r="F158" s="536"/>
      <c r="G158" s="268"/>
      <c r="H158" s="268"/>
      <c r="I158" s="487"/>
      <c r="J158" s="487"/>
      <c r="K158" s="487"/>
    </row>
    <row r="159" spans="2:11" s="265" customFormat="1" ht="12">
      <c r="B159" s="268"/>
      <c r="C159" s="268"/>
      <c r="D159" s="266"/>
      <c r="E159" s="383"/>
      <c r="F159" s="536"/>
      <c r="G159" s="268"/>
      <c r="H159" s="268"/>
      <c r="I159" s="487"/>
      <c r="J159" s="487"/>
      <c r="K159" s="487"/>
    </row>
    <row r="160" spans="2:11" s="265" customFormat="1" ht="12">
      <c r="B160" s="268"/>
      <c r="C160" s="268"/>
      <c r="D160" s="266"/>
      <c r="E160" s="383"/>
      <c r="F160" s="536"/>
      <c r="G160" s="268"/>
      <c r="H160" s="268"/>
      <c r="I160" s="487"/>
      <c r="J160" s="487"/>
      <c r="K160" s="487"/>
    </row>
    <row r="161" spans="1:11" s="265" customFormat="1" ht="12">
      <c r="B161" s="268"/>
      <c r="C161" s="268"/>
      <c r="D161" s="266"/>
      <c r="E161" s="383"/>
      <c r="F161" s="536"/>
      <c r="G161" s="268"/>
      <c r="H161" s="268"/>
      <c r="I161" s="487"/>
      <c r="J161" s="487"/>
      <c r="K161" s="487"/>
    </row>
    <row r="162" spans="1:11" s="265" customFormat="1" ht="12">
      <c r="B162" s="268"/>
      <c r="C162" s="268"/>
      <c r="D162" s="266"/>
      <c r="E162" s="383"/>
      <c r="F162" s="536"/>
      <c r="G162" s="268"/>
      <c r="H162" s="268"/>
      <c r="I162" s="487"/>
      <c r="J162" s="487"/>
      <c r="K162" s="487"/>
    </row>
    <row r="163" spans="1:11" s="265" customFormat="1" ht="12">
      <c r="B163" s="268"/>
      <c r="C163" s="268"/>
      <c r="D163" s="266"/>
      <c r="E163" s="383"/>
      <c r="F163" s="536"/>
      <c r="G163" s="268"/>
      <c r="H163" s="268"/>
      <c r="I163" s="487"/>
      <c r="J163" s="487"/>
      <c r="K163" s="487"/>
    </row>
    <row r="164" spans="1:11" s="265" customFormat="1" ht="12">
      <c r="B164" s="268"/>
      <c r="C164" s="268"/>
      <c r="D164" s="266"/>
      <c r="E164" s="383"/>
      <c r="F164" s="536"/>
      <c r="G164" s="268"/>
      <c r="H164" s="268"/>
      <c r="I164" s="487"/>
      <c r="J164" s="487"/>
      <c r="K164" s="487"/>
    </row>
    <row r="165" spans="1:11" s="265" customFormat="1" ht="12">
      <c r="B165" s="268"/>
      <c r="C165" s="268"/>
      <c r="D165" s="266"/>
      <c r="E165" s="383"/>
      <c r="F165" s="536"/>
      <c r="G165" s="268"/>
      <c r="H165" s="268"/>
      <c r="I165" s="487"/>
      <c r="J165" s="487"/>
      <c r="K165" s="487"/>
    </row>
    <row r="166" spans="1:11" s="265" customFormat="1" ht="12">
      <c r="B166" s="268"/>
      <c r="C166" s="268"/>
      <c r="D166" s="266"/>
      <c r="E166" s="383"/>
      <c r="F166" s="536"/>
      <c r="G166" s="268"/>
      <c r="H166" s="268"/>
      <c r="I166" s="487"/>
      <c r="J166" s="487"/>
      <c r="K166" s="487"/>
    </row>
    <row r="167" spans="1:11" s="265" customFormat="1" ht="12">
      <c r="B167" s="268"/>
      <c r="C167" s="268"/>
      <c r="D167" s="266"/>
      <c r="E167" s="383"/>
      <c r="F167" s="536"/>
      <c r="G167" s="268"/>
      <c r="H167" s="268"/>
      <c r="I167" s="487"/>
      <c r="J167" s="487"/>
      <c r="K167" s="487"/>
    </row>
    <row r="168" spans="1:11" s="265" customFormat="1" ht="12">
      <c r="B168" s="268"/>
      <c r="C168" s="268"/>
      <c r="D168" s="266"/>
      <c r="E168" s="383"/>
      <c r="F168" s="536"/>
      <c r="G168" s="268"/>
      <c r="H168" s="268"/>
      <c r="I168" s="487"/>
      <c r="J168" s="487"/>
      <c r="K168" s="487"/>
    </row>
    <row r="169" spans="1:11" s="265" customFormat="1" ht="12">
      <c r="B169" s="268"/>
      <c r="C169" s="268"/>
      <c r="D169" s="266"/>
      <c r="E169" s="383"/>
      <c r="F169" s="536"/>
      <c r="G169" s="268"/>
      <c r="H169" s="268"/>
      <c r="I169" s="487"/>
      <c r="J169" s="487"/>
      <c r="K169" s="487"/>
    </row>
    <row r="170" spans="1:11" s="265" customFormat="1" ht="12">
      <c r="B170" s="268"/>
      <c r="C170" s="268"/>
      <c r="D170" s="266"/>
      <c r="E170" s="383"/>
      <c r="F170" s="536"/>
      <c r="G170" s="268"/>
      <c r="H170" s="268"/>
      <c r="I170" s="487"/>
      <c r="J170" s="487"/>
      <c r="K170" s="487"/>
    </row>
    <row r="171" spans="1:11" s="265" customFormat="1" ht="12">
      <c r="B171" s="268"/>
      <c r="C171" s="268"/>
      <c r="D171" s="266"/>
      <c r="E171" s="383"/>
      <c r="F171" s="536"/>
      <c r="G171" s="268"/>
      <c r="H171" s="268"/>
      <c r="I171" s="487"/>
      <c r="J171" s="487"/>
      <c r="K171" s="487"/>
    </row>
    <row r="172" spans="1:11" s="265" customFormat="1" ht="12">
      <c r="B172" s="268"/>
      <c r="C172" s="268"/>
      <c r="D172" s="266"/>
      <c r="E172" s="383"/>
      <c r="F172" s="536"/>
      <c r="G172" s="268"/>
      <c r="H172" s="268"/>
      <c r="I172" s="487"/>
      <c r="J172" s="487"/>
      <c r="K172" s="487"/>
    </row>
    <row r="173" spans="1:11" s="265" customFormat="1" ht="12">
      <c r="B173" s="268"/>
      <c r="C173" s="268"/>
      <c r="D173" s="266"/>
      <c r="E173" s="383"/>
      <c r="F173" s="536"/>
      <c r="G173" s="268"/>
      <c r="H173" s="268"/>
      <c r="I173" s="487"/>
      <c r="J173" s="487"/>
      <c r="K173" s="487"/>
    </row>
    <row r="174" spans="1:11">
      <c r="A174" s="265"/>
      <c r="B174" s="268"/>
      <c r="C174" s="268"/>
      <c r="D174" s="266"/>
      <c r="E174" s="383"/>
      <c r="F174" s="536"/>
      <c r="G174" s="268"/>
      <c r="H174" s="268"/>
      <c r="I174" s="487"/>
      <c r="J174" s="487"/>
      <c r="K174" s="487"/>
    </row>
  </sheetData>
  <sheetProtection algorithmName="SHA-512" hashValue="MvX4ogMD9krogvmWzFSDEcUIcXZkXOeYbrHQqxqotinw3aFz/fl3vS810KlQxMSH9QmYEAUbQQL18hdt4N4uyA==" saltValue="e2ryU+5+YNsLHpco0LrVzw=="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118" max="7" man="1"/>
  </rowBreaks>
  <ignoredErrors>
    <ignoredError sqref="C6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M268"/>
  <sheetViews>
    <sheetView view="pageBreakPreview" zoomScaleNormal="100" zoomScaleSheetLayoutView="100" workbookViewId="0">
      <selection activeCell="G17" sqref="G17"/>
    </sheetView>
  </sheetViews>
  <sheetFormatPr defaultColWidth="9.109375" defaultRowHeight="13.2"/>
  <cols>
    <col min="1" max="1" width="3.109375" style="88" customWidth="1"/>
    <col min="2" max="2" width="3.109375" style="124" customWidth="1"/>
    <col min="3" max="3" width="6.88671875" style="124" customWidth="1"/>
    <col min="4" max="4" width="38.44140625" style="161" customWidth="1"/>
    <col min="5" max="5" width="6.33203125" style="87" customWidth="1"/>
    <col min="6" max="6" width="9.5546875" style="134" customWidth="1"/>
    <col min="7" max="7" width="10.33203125" style="124" customWidth="1"/>
    <col min="8" max="8" width="13.33203125" style="124" customWidth="1"/>
    <col min="9" max="11" width="11.6640625" style="125" customWidth="1"/>
    <col min="12" max="13" width="22.44140625" style="88" customWidth="1"/>
    <col min="14" max="16384" width="9.109375" style="88"/>
  </cols>
  <sheetData>
    <row r="1" spans="1:13" s="94" customFormat="1" ht="17.399999999999999">
      <c r="A1" s="284" t="s">
        <v>860</v>
      </c>
      <c r="B1" s="118"/>
      <c r="C1" s="118"/>
      <c r="F1" s="317"/>
      <c r="G1" s="118"/>
      <c r="H1" s="118"/>
      <c r="I1" s="144"/>
      <c r="J1" s="144"/>
      <c r="K1" s="144"/>
      <c r="M1" s="118"/>
    </row>
    <row r="2" spans="1:13" s="94" customFormat="1" ht="17.399999999999999">
      <c r="A2" s="143"/>
      <c r="B2" s="145"/>
      <c r="C2" s="145"/>
      <c r="F2" s="317"/>
      <c r="G2" s="118"/>
      <c r="H2" s="118"/>
      <c r="I2" s="144"/>
      <c r="J2" s="144"/>
      <c r="K2" s="144"/>
      <c r="M2" s="118"/>
    </row>
    <row r="3" spans="1:13" s="94" customFormat="1" ht="17.399999999999999">
      <c r="A3" s="168"/>
      <c r="B3" s="118"/>
      <c r="C3" s="118"/>
      <c r="D3" s="243" t="s">
        <v>865</v>
      </c>
      <c r="F3" s="317"/>
      <c r="G3" s="118"/>
      <c r="H3" s="118"/>
      <c r="I3" s="144"/>
      <c r="J3" s="144"/>
      <c r="K3" s="144"/>
      <c r="M3" s="118"/>
    </row>
    <row r="4" spans="1:13" s="89" customFormat="1" ht="17.399999999999999">
      <c r="A4" s="146"/>
      <c r="B4" s="147"/>
      <c r="C4" s="147"/>
      <c r="D4" s="243" t="s">
        <v>869</v>
      </c>
      <c r="F4" s="318"/>
      <c r="G4" s="148"/>
      <c r="H4" s="148"/>
      <c r="I4" s="149"/>
      <c r="J4" s="149"/>
      <c r="K4" s="149"/>
      <c r="L4" s="116"/>
      <c r="M4" s="150"/>
    </row>
    <row r="5" spans="1:13" s="89" customFormat="1" ht="17.399999999999999">
      <c r="A5" s="146"/>
      <c r="B5" s="147"/>
      <c r="C5" s="147"/>
      <c r="D5" s="146"/>
      <c r="F5" s="318"/>
      <c r="G5" s="148"/>
      <c r="H5" s="148"/>
      <c r="I5" s="149"/>
      <c r="J5" s="149"/>
      <c r="K5" s="149"/>
      <c r="L5" s="116"/>
      <c r="M5" s="150"/>
    </row>
    <row r="6" spans="1:13" ht="14.25" customHeight="1">
      <c r="A6" s="151" t="s">
        <v>105</v>
      </c>
      <c r="B6" s="151"/>
      <c r="C6" s="151"/>
      <c r="D6" s="152"/>
      <c r="E6" s="94"/>
      <c r="L6" s="643"/>
      <c r="M6" s="127"/>
    </row>
    <row r="7" spans="1:13" ht="22.8">
      <c r="D7" s="176" t="s">
        <v>153</v>
      </c>
      <c r="E7" s="153"/>
      <c r="F7" s="319"/>
      <c r="G7" s="151"/>
      <c r="H7" s="151"/>
      <c r="L7" s="643"/>
      <c r="M7" s="127"/>
    </row>
    <row r="8" spans="1:13">
      <c r="D8" s="82" t="s">
        <v>0</v>
      </c>
      <c r="E8" s="153"/>
      <c r="F8" s="319"/>
      <c r="G8" s="151"/>
      <c r="H8" s="151"/>
      <c r="L8" s="615"/>
      <c r="M8" s="127"/>
    </row>
    <row r="9" spans="1:13" ht="48">
      <c r="B9" s="151"/>
      <c r="C9" s="151"/>
      <c r="D9" s="177" t="s">
        <v>268</v>
      </c>
      <c r="E9" s="153"/>
      <c r="F9" s="319"/>
      <c r="G9" s="151"/>
      <c r="H9" s="151"/>
      <c r="L9" s="615"/>
      <c r="M9" s="155"/>
    </row>
    <row r="10" spans="1:13" ht="12.75" customHeight="1">
      <c r="B10" s="151"/>
      <c r="C10" s="151"/>
      <c r="D10" s="151"/>
      <c r="E10" s="153"/>
      <c r="F10" s="319"/>
      <c r="G10" s="151"/>
      <c r="H10" s="151"/>
      <c r="L10" s="615"/>
      <c r="M10" s="155"/>
    </row>
    <row r="11" spans="1:13" s="87" customFormat="1">
      <c r="A11" s="83" t="s">
        <v>4</v>
      </c>
      <c r="B11" s="119"/>
      <c r="C11" s="119"/>
      <c r="D11" s="90" t="s">
        <v>5</v>
      </c>
      <c r="E11" s="83" t="s">
        <v>6</v>
      </c>
      <c r="F11" s="320" t="s">
        <v>7</v>
      </c>
      <c r="G11" s="84" t="s">
        <v>8</v>
      </c>
      <c r="H11" s="84" t="s">
        <v>9</v>
      </c>
      <c r="I11" s="80"/>
      <c r="J11" s="80"/>
      <c r="K11" s="80"/>
      <c r="L11" s="80"/>
      <c r="M11" s="88"/>
    </row>
    <row r="12" spans="1:13">
      <c r="D12" s="132"/>
      <c r="H12" s="135"/>
      <c r="I12" s="80"/>
      <c r="J12" s="80"/>
      <c r="K12" s="80"/>
      <c r="L12" s="80"/>
    </row>
    <row r="13" spans="1:13" s="95" customFormat="1" ht="16.2" thickBot="1">
      <c r="A13" s="163"/>
      <c r="B13" s="156" t="s">
        <v>103</v>
      </c>
      <c r="C13" s="156"/>
      <c r="D13" s="131" t="s">
        <v>107</v>
      </c>
      <c r="E13" s="169"/>
      <c r="F13" s="321"/>
      <c r="G13" s="170"/>
      <c r="H13" s="171"/>
      <c r="I13" s="80"/>
      <c r="J13" s="80"/>
      <c r="K13" s="80"/>
      <c r="L13" s="80"/>
    </row>
    <row r="14" spans="1:13" s="95" customFormat="1">
      <c r="A14" s="164"/>
      <c r="B14" s="85"/>
      <c r="C14" s="85"/>
      <c r="D14" s="162"/>
      <c r="E14" s="76"/>
      <c r="F14" s="333"/>
      <c r="G14" s="86"/>
      <c r="H14" s="172"/>
      <c r="I14" s="80"/>
      <c r="J14" s="80"/>
      <c r="K14" s="80"/>
      <c r="L14" s="80"/>
    </row>
    <row r="15" spans="1:13" s="116" customFormat="1">
      <c r="A15" s="178"/>
      <c r="B15" s="179"/>
      <c r="C15" s="180" t="s">
        <v>168</v>
      </c>
      <c r="D15" s="181" t="s">
        <v>169</v>
      </c>
      <c r="E15" s="101"/>
      <c r="F15" s="166"/>
      <c r="G15" s="182"/>
      <c r="H15" s="166"/>
      <c r="I15" s="79"/>
      <c r="J15" s="80"/>
      <c r="K15" s="232"/>
      <c r="L15" s="154"/>
    </row>
    <row r="16" spans="1:13" s="116" customFormat="1">
      <c r="A16" s="178"/>
      <c r="B16" s="179"/>
      <c r="C16" s="179"/>
      <c r="D16" s="181"/>
      <c r="E16" s="101"/>
      <c r="F16" s="166"/>
      <c r="G16" s="182"/>
      <c r="H16" s="166"/>
      <c r="I16" s="79"/>
      <c r="J16" s="80"/>
      <c r="K16" s="232"/>
      <c r="L16" s="154"/>
    </row>
    <row r="17" spans="1:12" s="77" customFormat="1">
      <c r="A17" s="242" t="s">
        <v>103</v>
      </c>
      <c r="B17" s="240">
        <f>1</f>
        <v>1</v>
      </c>
      <c r="C17" s="157" t="s">
        <v>170</v>
      </c>
      <c r="D17" s="122" t="s">
        <v>171</v>
      </c>
      <c r="E17" s="123" t="s">
        <v>13</v>
      </c>
      <c r="F17" s="142">
        <v>8</v>
      </c>
      <c r="G17" s="538"/>
      <c r="H17" s="128">
        <f>ROUND(F17*G17,2)</f>
        <v>0</v>
      </c>
      <c r="I17" s="79"/>
      <c r="J17" s="80"/>
      <c r="K17" s="174"/>
      <c r="L17" s="88"/>
    </row>
    <row r="18" spans="1:12" s="77" customFormat="1">
      <c r="A18" s="263"/>
      <c r="B18" s="240"/>
      <c r="C18" s="157"/>
      <c r="D18" s="122" t="s">
        <v>41</v>
      </c>
      <c r="E18" s="129"/>
      <c r="F18" s="142"/>
      <c r="G18" s="197"/>
      <c r="H18" s="167"/>
      <c r="I18" s="79"/>
      <c r="J18" s="80"/>
      <c r="K18" s="174"/>
      <c r="L18" s="233"/>
    </row>
    <row r="19" spans="1:12" s="77" customFormat="1" ht="26.25" customHeight="1">
      <c r="A19" s="241" t="str">
        <f>$B$13</f>
        <v>I.</v>
      </c>
      <c r="B19" s="240">
        <f>COUNT($A8:B$18)+1</f>
        <v>2</v>
      </c>
      <c r="C19" s="158" t="s">
        <v>263</v>
      </c>
      <c r="D19" s="122" t="s">
        <v>264</v>
      </c>
      <c r="E19" s="123" t="s">
        <v>129</v>
      </c>
      <c r="F19" s="142">
        <v>0.27</v>
      </c>
      <c r="G19" s="538"/>
      <c r="H19" s="128">
        <f>ROUND(F19*G19,2)</f>
        <v>0</v>
      </c>
      <c r="I19" s="79"/>
      <c r="J19" s="80"/>
      <c r="K19" s="174"/>
      <c r="L19" s="88"/>
    </row>
    <row r="20" spans="1:12" s="77" customFormat="1">
      <c r="A20" s="242"/>
      <c r="B20" s="240"/>
      <c r="C20" s="157"/>
      <c r="D20" s="122"/>
      <c r="E20" s="123"/>
      <c r="F20" s="142"/>
      <c r="G20" s="197"/>
      <c r="H20" s="167"/>
      <c r="I20" s="79"/>
      <c r="J20" s="80"/>
      <c r="K20" s="174"/>
      <c r="L20" s="88"/>
    </row>
    <row r="21" spans="1:12" s="77" customFormat="1" ht="22.8">
      <c r="A21" s="241" t="str">
        <f>$B$13</f>
        <v>I.</v>
      </c>
      <c r="B21" s="240">
        <f>COUNT($A12:B$20)+1</f>
        <v>3</v>
      </c>
      <c r="C21" s="158" t="s">
        <v>265</v>
      </c>
      <c r="D21" s="122" t="s">
        <v>266</v>
      </c>
      <c r="E21" s="123" t="s">
        <v>13</v>
      </c>
      <c r="F21" s="142">
        <v>15</v>
      </c>
      <c r="G21" s="538"/>
      <c r="H21" s="128">
        <f>ROUND(F21*G21,2)</f>
        <v>0</v>
      </c>
      <c r="I21" s="79"/>
      <c r="J21" s="80"/>
      <c r="K21" s="174"/>
      <c r="L21" s="88"/>
    </row>
    <row r="22" spans="1:12" s="77" customFormat="1">
      <c r="A22" s="242"/>
      <c r="B22" s="240"/>
      <c r="C22" s="158"/>
      <c r="D22" s="126"/>
      <c r="E22" s="123"/>
      <c r="F22" s="142"/>
      <c r="G22" s="167"/>
      <c r="H22" s="167"/>
      <c r="I22" s="79"/>
      <c r="J22" s="80"/>
      <c r="K22" s="174"/>
      <c r="L22" s="88"/>
    </row>
    <row r="23" spans="1:12" s="77" customFormat="1" ht="45.6">
      <c r="A23" s="241" t="str">
        <f>$B$13</f>
        <v>I.</v>
      </c>
      <c r="B23" s="240">
        <f>COUNT($A14:B$21)+1</f>
        <v>4</v>
      </c>
      <c r="C23" s="158" t="s">
        <v>170</v>
      </c>
      <c r="D23" s="122" t="s">
        <v>267</v>
      </c>
      <c r="E23" s="123" t="s">
        <v>13</v>
      </c>
      <c r="F23" s="142">
        <v>1</v>
      </c>
      <c r="G23" s="538"/>
      <c r="H23" s="128">
        <f>ROUND(F23*G23,2)</f>
        <v>0</v>
      </c>
      <c r="I23" s="79"/>
      <c r="J23" s="80"/>
      <c r="K23" s="174"/>
      <c r="L23" s="88"/>
    </row>
    <row r="24" spans="1:12" s="77" customFormat="1">
      <c r="A24" s="242"/>
      <c r="B24" s="240"/>
      <c r="C24" s="81"/>
      <c r="D24" s="122"/>
      <c r="E24" s="165"/>
      <c r="F24" s="166"/>
      <c r="G24" s="167"/>
      <c r="H24" s="167"/>
      <c r="I24" s="79"/>
      <c r="J24" s="80"/>
      <c r="K24" s="174"/>
      <c r="L24" s="88"/>
    </row>
    <row r="25" spans="1:12" s="77" customFormat="1">
      <c r="A25" s="244"/>
      <c r="B25" s="245"/>
      <c r="C25" s="180" t="s">
        <v>172</v>
      </c>
      <c r="D25" s="181" t="s">
        <v>173</v>
      </c>
      <c r="E25" s="101"/>
      <c r="F25" s="166"/>
      <c r="G25" s="182"/>
      <c r="H25" s="166"/>
      <c r="I25" s="79"/>
      <c r="J25" s="80"/>
      <c r="K25" s="174"/>
      <c r="L25" s="88"/>
    </row>
    <row r="26" spans="1:12" s="77" customFormat="1">
      <c r="A26" s="242"/>
      <c r="B26" s="240"/>
      <c r="C26" s="81"/>
      <c r="D26" s="122"/>
      <c r="E26" s="165"/>
      <c r="F26" s="166"/>
      <c r="G26" s="197"/>
      <c r="H26" s="167"/>
      <c r="I26" s="79"/>
      <c r="J26" s="80"/>
      <c r="K26" s="174"/>
      <c r="L26" s="88"/>
    </row>
    <row r="27" spans="1:12" s="77" customFormat="1" ht="34.200000000000003">
      <c r="A27" s="241" t="str">
        <f>$B$13</f>
        <v>I.</v>
      </c>
      <c r="B27" s="240">
        <f>COUNT($A$15:B26)+1</f>
        <v>5</v>
      </c>
      <c r="C27" s="81" t="s">
        <v>229</v>
      </c>
      <c r="D27" s="202" t="s">
        <v>766</v>
      </c>
      <c r="E27" s="165" t="s">
        <v>2</v>
      </c>
      <c r="F27" s="142">
        <v>1405</v>
      </c>
      <c r="G27" s="538"/>
      <c r="H27" s="128">
        <f>ROUND(F27*G27,2)</f>
        <v>0</v>
      </c>
      <c r="I27" s="79"/>
      <c r="J27" s="80"/>
      <c r="K27" s="174"/>
      <c r="L27" s="88"/>
    </row>
    <row r="28" spans="1:12" s="77" customFormat="1">
      <c r="A28" s="242"/>
      <c r="B28" s="240"/>
      <c r="C28" s="183"/>
      <c r="D28" s="202"/>
      <c r="E28" s="165"/>
      <c r="F28" s="142"/>
      <c r="G28" s="197"/>
      <c r="H28" s="167"/>
      <c r="I28" s="79"/>
      <c r="J28" s="80"/>
      <c r="K28" s="174"/>
      <c r="L28" s="88"/>
    </row>
    <row r="29" spans="1:12" s="77" customFormat="1" ht="22.8">
      <c r="A29" s="241" t="str">
        <f>$B$13</f>
        <v>I.</v>
      </c>
      <c r="B29" s="191">
        <f>COUNT($A$13:B28)+1</f>
        <v>6</v>
      </c>
      <c r="C29" s="81" t="s">
        <v>230</v>
      </c>
      <c r="D29" s="202" t="s">
        <v>767</v>
      </c>
      <c r="E29" s="165" t="s">
        <v>13</v>
      </c>
      <c r="F29" s="142">
        <v>16</v>
      </c>
      <c r="G29" s="538"/>
      <c r="H29" s="128">
        <f>ROUND(F29*G29,2)</f>
        <v>0</v>
      </c>
      <c r="I29" s="79"/>
      <c r="J29" s="80"/>
      <c r="K29" s="174"/>
      <c r="L29" s="88"/>
    </row>
    <row r="30" spans="1:12" s="77" customFormat="1">
      <c r="A30" s="242"/>
      <c r="B30" s="240"/>
      <c r="C30" s="183"/>
      <c r="D30" s="202"/>
      <c r="E30" s="165"/>
      <c r="F30" s="142"/>
      <c r="G30" s="197"/>
      <c r="H30" s="167"/>
      <c r="I30" s="79"/>
      <c r="J30" s="80"/>
      <c r="K30" s="174"/>
      <c r="L30" s="88"/>
    </row>
    <row r="31" spans="1:12" s="77" customFormat="1" ht="34.200000000000003">
      <c r="A31" s="241" t="str">
        <f>$B$13</f>
        <v>I.</v>
      </c>
      <c r="B31" s="240">
        <f>COUNT($A$15:B29)+1</f>
        <v>7</v>
      </c>
      <c r="C31" s="81" t="s">
        <v>269</v>
      </c>
      <c r="D31" s="202" t="s">
        <v>768</v>
      </c>
      <c r="E31" s="165" t="s">
        <v>13</v>
      </c>
      <c r="F31" s="142">
        <v>8</v>
      </c>
      <c r="G31" s="538"/>
      <c r="H31" s="128">
        <f>ROUND(F31*G31,2)</f>
        <v>0</v>
      </c>
      <c r="I31" s="79"/>
      <c r="J31" s="80"/>
      <c r="K31" s="174"/>
      <c r="L31" s="88"/>
    </row>
    <row r="32" spans="1:12" s="77" customFormat="1">
      <c r="A32" s="242"/>
      <c r="B32" s="240"/>
      <c r="C32" s="183"/>
      <c r="D32" s="202"/>
      <c r="E32" s="165"/>
      <c r="F32" s="142"/>
      <c r="G32" s="197"/>
      <c r="H32" s="167"/>
      <c r="I32" s="79"/>
      <c r="J32" s="80"/>
      <c r="K32" s="174"/>
      <c r="L32" s="88"/>
    </row>
    <row r="33" spans="1:13" s="77" customFormat="1" ht="22.8">
      <c r="A33" s="241" t="str">
        <f>$B$13</f>
        <v>I.</v>
      </c>
      <c r="B33" s="191">
        <f>COUNT($A$18:B31)+1</f>
        <v>7</v>
      </c>
      <c r="C33" s="81" t="s">
        <v>231</v>
      </c>
      <c r="D33" s="202" t="s">
        <v>770</v>
      </c>
      <c r="E33" s="165" t="s">
        <v>13</v>
      </c>
      <c r="F33" s="142">
        <f>F29</f>
        <v>16</v>
      </c>
      <c r="G33" s="538"/>
      <c r="H33" s="128">
        <f>ROUND(F33*G33,2)</f>
        <v>0</v>
      </c>
      <c r="I33" s="79"/>
      <c r="J33" s="80"/>
      <c r="K33" s="174"/>
      <c r="L33" s="88"/>
    </row>
    <row r="34" spans="1:13" s="77" customFormat="1">
      <c r="A34" s="242"/>
      <c r="B34" s="240"/>
      <c r="C34" s="81"/>
      <c r="D34" s="202"/>
      <c r="E34" s="165"/>
      <c r="F34" s="142"/>
      <c r="G34" s="167"/>
      <c r="H34" s="167"/>
      <c r="I34" s="79"/>
      <c r="J34" s="80"/>
      <c r="K34" s="174"/>
      <c r="L34" s="88"/>
    </row>
    <row r="35" spans="1:13" s="77" customFormat="1" ht="22.8">
      <c r="A35" s="241" t="str">
        <f>$B$13</f>
        <v>I.</v>
      </c>
      <c r="B35" s="191">
        <f>COUNT($A$18:B33)+1</f>
        <v>8</v>
      </c>
      <c r="C35" s="81" t="s">
        <v>270</v>
      </c>
      <c r="D35" s="202" t="s">
        <v>786</v>
      </c>
      <c r="E35" s="165" t="s">
        <v>13</v>
      </c>
      <c r="F35" s="142">
        <f>F31</f>
        <v>8</v>
      </c>
      <c r="G35" s="538"/>
      <c r="H35" s="128">
        <f>ROUND(F35*G35,2)</f>
        <v>0</v>
      </c>
      <c r="I35" s="79"/>
      <c r="J35" s="80"/>
      <c r="K35" s="174"/>
      <c r="L35" s="88"/>
    </row>
    <row r="36" spans="1:13" s="77" customFormat="1">
      <c r="A36" s="242"/>
      <c r="B36" s="240"/>
      <c r="C36" s="183"/>
      <c r="D36" s="202"/>
      <c r="E36" s="165"/>
      <c r="F36" s="142"/>
      <c r="G36" s="197"/>
      <c r="H36" s="167"/>
      <c r="I36" s="79"/>
      <c r="J36" s="80"/>
      <c r="K36" s="174"/>
      <c r="L36" s="88"/>
    </row>
    <row r="37" spans="1:13" s="77" customFormat="1" ht="22.8">
      <c r="A37" s="241" t="str">
        <f>$B$13</f>
        <v>I.</v>
      </c>
      <c r="B37" s="191">
        <f>COUNT($A$18:B35)+1</f>
        <v>9</v>
      </c>
      <c r="C37" s="81" t="s">
        <v>271</v>
      </c>
      <c r="D37" s="238" t="s">
        <v>787</v>
      </c>
      <c r="E37" s="165" t="s">
        <v>2</v>
      </c>
      <c r="F37" s="142">
        <v>150</v>
      </c>
      <c r="G37" s="538"/>
      <c r="H37" s="128">
        <f>ROUND(F37*G37,2)</f>
        <v>0</v>
      </c>
      <c r="I37" s="79"/>
      <c r="J37" s="80"/>
      <c r="K37" s="280"/>
    </row>
    <row r="38" spans="1:13" s="77" customFormat="1" ht="12">
      <c r="A38" s="242"/>
      <c r="B38" s="240"/>
      <c r="C38" s="81"/>
      <c r="D38" s="238"/>
      <c r="E38" s="165"/>
      <c r="F38" s="142"/>
      <c r="G38" s="197"/>
      <c r="H38" s="167"/>
      <c r="I38" s="79"/>
      <c r="J38" s="80"/>
      <c r="K38" s="280"/>
    </row>
    <row r="39" spans="1:13" s="77" customFormat="1" ht="22.8">
      <c r="A39" s="241" t="str">
        <f>$B$13</f>
        <v>I.</v>
      </c>
      <c r="B39" s="191">
        <f>COUNT($A$18:B37)+1</f>
        <v>10</v>
      </c>
      <c r="C39" s="81" t="s">
        <v>272</v>
      </c>
      <c r="D39" s="238" t="s">
        <v>774</v>
      </c>
      <c r="E39" s="165" t="s">
        <v>2</v>
      </c>
      <c r="F39" s="142">
        <v>27</v>
      </c>
      <c r="G39" s="538"/>
      <c r="H39" s="128">
        <f>ROUND(F39*G39,2)</f>
        <v>0</v>
      </c>
      <c r="I39" s="79"/>
      <c r="J39" s="80"/>
      <c r="K39" s="280"/>
    </row>
    <row r="40" spans="1:13" s="77" customFormat="1" ht="12">
      <c r="A40" s="242"/>
      <c r="B40" s="240"/>
      <c r="C40" s="183"/>
      <c r="D40" s="202"/>
      <c r="E40" s="165"/>
      <c r="F40" s="142"/>
      <c r="G40" s="197"/>
      <c r="H40" s="167"/>
      <c r="I40" s="79"/>
      <c r="J40" s="80"/>
      <c r="K40" s="280"/>
    </row>
    <row r="41" spans="1:13" s="77" customFormat="1" ht="22.8">
      <c r="A41" s="241" t="str">
        <f>$B$13</f>
        <v>I.</v>
      </c>
      <c r="B41" s="191">
        <f>COUNT($A$18:B39)+1</f>
        <v>11</v>
      </c>
      <c r="C41" s="81" t="s">
        <v>273</v>
      </c>
      <c r="D41" s="238" t="s">
        <v>274</v>
      </c>
      <c r="E41" s="165" t="s">
        <v>112</v>
      </c>
      <c r="F41" s="142">
        <v>11</v>
      </c>
      <c r="G41" s="538"/>
      <c r="H41" s="128">
        <f>ROUND(F41*G41,2)</f>
        <v>0</v>
      </c>
      <c r="I41" s="79"/>
      <c r="J41" s="80"/>
      <c r="K41" s="280"/>
    </row>
    <row r="42" spans="1:13" s="77" customFormat="1" ht="12">
      <c r="A42" s="242"/>
      <c r="B42" s="191"/>
      <c r="C42" s="81"/>
      <c r="D42" s="202"/>
      <c r="E42" s="165"/>
      <c r="F42" s="142"/>
      <c r="G42" s="167"/>
      <c r="H42" s="167"/>
      <c r="I42" s="79"/>
      <c r="J42" s="80"/>
      <c r="K42" s="280"/>
    </row>
    <row r="43" spans="1:13" s="77" customFormat="1" ht="22.8">
      <c r="A43" s="241" t="str">
        <f>$B$13</f>
        <v>I.</v>
      </c>
      <c r="B43" s="191">
        <f>COUNT($A$18:B41)+1</f>
        <v>12</v>
      </c>
      <c r="C43" s="81" t="s">
        <v>275</v>
      </c>
      <c r="D43" s="238" t="s">
        <v>276</v>
      </c>
      <c r="E43" s="165" t="s">
        <v>112</v>
      </c>
      <c r="F43" s="142">
        <v>8</v>
      </c>
      <c r="G43" s="538"/>
      <c r="H43" s="128">
        <f>ROUND(F43*G43,2)</f>
        <v>0</v>
      </c>
      <c r="I43" s="79"/>
      <c r="J43" s="80"/>
      <c r="K43" s="280"/>
    </row>
    <row r="44" spans="1:13" s="77" customFormat="1" ht="12">
      <c r="A44" s="242"/>
      <c r="B44" s="240"/>
      <c r="C44" s="81"/>
      <c r="D44" s="238"/>
      <c r="E44" s="165"/>
      <c r="F44" s="142"/>
      <c r="G44" s="197"/>
      <c r="H44" s="167"/>
      <c r="I44" s="79"/>
      <c r="J44" s="80"/>
      <c r="K44" s="280"/>
    </row>
    <row r="45" spans="1:13" s="77" customFormat="1" ht="22.8">
      <c r="A45" s="241" t="str">
        <f>$B$13</f>
        <v>I.</v>
      </c>
      <c r="B45" s="191">
        <f>COUNT($A$18:B43)+1</f>
        <v>13</v>
      </c>
      <c r="C45" s="81" t="s">
        <v>277</v>
      </c>
      <c r="D45" s="238" t="s">
        <v>788</v>
      </c>
      <c r="E45" s="165" t="s">
        <v>112</v>
      </c>
      <c r="F45" s="142">
        <v>4</v>
      </c>
      <c r="G45" s="538"/>
      <c r="H45" s="128">
        <f>ROUND(F45*G45,2)</f>
        <v>0</v>
      </c>
      <c r="I45" s="80"/>
      <c r="J45" s="80"/>
      <c r="K45" s="80"/>
      <c r="L45" s="80"/>
      <c r="M45" s="80"/>
    </row>
    <row r="46" spans="1:13" s="77" customFormat="1" ht="12">
      <c r="A46" s="242"/>
      <c r="B46" s="191"/>
      <c r="C46" s="81"/>
      <c r="D46" s="238"/>
      <c r="E46" s="165"/>
      <c r="F46" s="142"/>
      <c r="G46" s="197"/>
      <c r="H46" s="167"/>
      <c r="I46" s="80"/>
      <c r="J46" s="80"/>
      <c r="K46" s="80"/>
      <c r="L46" s="80"/>
      <c r="M46" s="80"/>
    </row>
    <row r="47" spans="1:13" s="77" customFormat="1" ht="22.8">
      <c r="A47" s="241" t="str">
        <f>$B$13</f>
        <v>I.</v>
      </c>
      <c r="B47" s="191">
        <f>COUNT($A$18:B45)+1</f>
        <v>14</v>
      </c>
      <c r="C47" s="81" t="s">
        <v>278</v>
      </c>
      <c r="D47" s="238" t="s">
        <v>777</v>
      </c>
      <c r="E47" s="123" t="s">
        <v>109</v>
      </c>
      <c r="F47" s="142">
        <v>1</v>
      </c>
      <c r="G47" s="538"/>
      <c r="H47" s="128">
        <f>ROUND(F47*G47,2)</f>
        <v>0</v>
      </c>
      <c r="I47" s="80"/>
      <c r="J47" s="80"/>
      <c r="K47" s="80"/>
      <c r="L47" s="80"/>
      <c r="M47" s="80"/>
    </row>
    <row r="48" spans="1:13" s="77" customFormat="1" ht="12">
      <c r="A48" s="242"/>
      <c r="B48" s="191"/>
      <c r="C48" s="81"/>
      <c r="D48" s="238"/>
      <c r="E48" s="165"/>
      <c r="F48" s="142"/>
      <c r="G48" s="167"/>
      <c r="H48" s="167"/>
      <c r="I48" s="80"/>
      <c r="J48" s="80"/>
      <c r="K48" s="80"/>
      <c r="L48" s="80"/>
      <c r="M48" s="80"/>
    </row>
    <row r="49" spans="1:13" s="77" customFormat="1" ht="22.8">
      <c r="A49" s="241" t="str">
        <f>$B$13</f>
        <v>I.</v>
      </c>
      <c r="B49" s="191">
        <f>COUNT($A$18:B47)+1</f>
        <v>15</v>
      </c>
      <c r="C49" s="158" t="s">
        <v>279</v>
      </c>
      <c r="D49" s="237" t="s">
        <v>779</v>
      </c>
      <c r="E49" s="165" t="s">
        <v>109</v>
      </c>
      <c r="F49" s="142">
        <v>2</v>
      </c>
      <c r="G49" s="538"/>
      <c r="H49" s="128">
        <f>ROUND(F49*G49,2)</f>
        <v>0</v>
      </c>
      <c r="I49" s="80"/>
      <c r="J49" s="80"/>
      <c r="K49" s="80"/>
      <c r="L49" s="80"/>
      <c r="M49" s="80"/>
    </row>
    <row r="50" spans="1:13" s="77" customFormat="1" ht="12">
      <c r="A50" s="246"/>
      <c r="B50" s="247"/>
      <c r="C50" s="78"/>
      <c r="D50" s="173"/>
      <c r="E50" s="123"/>
      <c r="F50" s="142"/>
      <c r="G50" s="128"/>
      <c r="H50" s="128"/>
      <c r="I50" s="80"/>
      <c r="J50" s="80"/>
      <c r="K50" s="80"/>
      <c r="L50" s="80"/>
      <c r="M50" s="80"/>
    </row>
    <row r="51" spans="1:13" s="77" customFormat="1" ht="13.8" thickBot="1">
      <c r="A51" s="248"/>
      <c r="B51" s="249"/>
      <c r="C51" s="184"/>
      <c r="D51" s="106" t="str">
        <f>CONCATENATE(B13," ",D13," - SKUPAJ:")</f>
        <v>I. PREDDELA - SKUPAJ:</v>
      </c>
      <c r="E51" s="106"/>
      <c r="F51" s="322"/>
      <c r="G51" s="175"/>
      <c r="H51" s="133">
        <f>SUM(H17:H49)</f>
        <v>0</v>
      </c>
      <c r="I51" s="80"/>
      <c r="J51" s="80"/>
      <c r="K51" s="80"/>
      <c r="L51" s="80"/>
      <c r="M51" s="80"/>
    </row>
    <row r="52" spans="1:13" s="77" customFormat="1">
      <c r="A52" s="250"/>
      <c r="B52" s="251"/>
      <c r="C52" s="185"/>
      <c r="D52" s="105"/>
      <c r="E52" s="105"/>
      <c r="F52" s="323"/>
      <c r="G52" s="186"/>
      <c r="H52" s="187"/>
      <c r="I52" s="80"/>
      <c r="J52" s="80"/>
      <c r="K52" s="80"/>
      <c r="L52" s="80"/>
      <c r="M52" s="80"/>
    </row>
    <row r="53" spans="1:13" s="77" customFormat="1" ht="31.8" thickBot="1">
      <c r="A53" s="252"/>
      <c r="B53" s="253" t="s">
        <v>104</v>
      </c>
      <c r="C53" s="188"/>
      <c r="D53" s="131" t="s">
        <v>176</v>
      </c>
      <c r="E53" s="189"/>
      <c r="F53" s="324"/>
      <c r="G53" s="170"/>
      <c r="H53" s="171"/>
      <c r="I53" s="80"/>
      <c r="J53" s="80"/>
      <c r="K53" s="80"/>
      <c r="L53" s="80"/>
      <c r="M53" s="80"/>
    </row>
    <row r="54" spans="1:13" s="77" customFormat="1">
      <c r="A54" s="254"/>
      <c r="B54" s="255"/>
      <c r="C54" s="190"/>
      <c r="D54" s="132"/>
      <c r="E54" s="186"/>
      <c r="F54" s="187"/>
      <c r="G54" s="86"/>
      <c r="H54" s="172"/>
      <c r="I54" s="80"/>
      <c r="J54" s="80"/>
      <c r="K54" s="80"/>
      <c r="L54" s="80"/>
      <c r="M54" s="80"/>
    </row>
    <row r="55" spans="1:13" s="155" customFormat="1">
      <c r="A55" s="254"/>
      <c r="B55" s="255"/>
      <c r="C55" s="180" t="s">
        <v>177</v>
      </c>
      <c r="D55" s="181" t="s">
        <v>178</v>
      </c>
      <c r="E55" s="186"/>
      <c r="F55" s="187"/>
      <c r="G55" s="86"/>
      <c r="H55" s="172"/>
      <c r="I55" s="80"/>
      <c r="J55" s="80"/>
      <c r="K55" s="80"/>
      <c r="L55" s="80"/>
      <c r="M55" s="159"/>
    </row>
    <row r="56" spans="1:13" s="77" customFormat="1">
      <c r="A56" s="254"/>
      <c r="B56" s="255"/>
      <c r="C56" s="190"/>
      <c r="D56" s="132"/>
      <c r="E56" s="186"/>
      <c r="F56" s="187"/>
      <c r="G56" s="86"/>
      <c r="H56" s="172"/>
      <c r="I56" s="80"/>
      <c r="J56" s="80"/>
      <c r="K56" s="80"/>
      <c r="L56" s="80"/>
      <c r="M56" s="80"/>
    </row>
    <row r="57" spans="1:13" s="155" customFormat="1" ht="22.8">
      <c r="A57" s="241" t="str">
        <f>$B$53</f>
        <v>II.</v>
      </c>
      <c r="B57" s="240">
        <f>COUNT(#REF!)+1</f>
        <v>1</v>
      </c>
      <c r="C57" s="183" t="s">
        <v>179</v>
      </c>
      <c r="D57" s="122" t="s">
        <v>180</v>
      </c>
      <c r="E57" s="165" t="s">
        <v>109</v>
      </c>
      <c r="F57" s="142">
        <v>254</v>
      </c>
      <c r="G57" s="538"/>
      <c r="H57" s="128">
        <f>ROUND(F57*G57,2)</f>
        <v>0</v>
      </c>
      <c r="I57" s="80"/>
      <c r="J57" s="80"/>
      <c r="K57" s="80"/>
      <c r="L57" s="80"/>
    </row>
    <row r="58" spans="1:13" s="77" customFormat="1" ht="12">
      <c r="A58" s="241"/>
      <c r="B58" s="240"/>
      <c r="C58" s="81"/>
      <c r="D58" s="122"/>
      <c r="E58" s="165"/>
      <c r="F58" s="142"/>
      <c r="G58" s="167"/>
      <c r="H58" s="167"/>
      <c r="I58" s="80"/>
      <c r="J58" s="80"/>
      <c r="K58" s="80"/>
      <c r="L58" s="80"/>
      <c r="M58" s="80"/>
    </row>
    <row r="59" spans="1:13" s="155" customFormat="1" ht="22.8">
      <c r="A59" s="241" t="str">
        <f>$B$53</f>
        <v>II.</v>
      </c>
      <c r="B59" s="240">
        <f>COUNT($A51:B$58)+1</f>
        <v>2</v>
      </c>
      <c r="C59" s="81" t="s">
        <v>181</v>
      </c>
      <c r="D59" s="122" t="s">
        <v>182</v>
      </c>
      <c r="E59" s="165" t="s">
        <v>109</v>
      </c>
      <c r="F59" s="142">
        <v>366</v>
      </c>
      <c r="G59" s="538"/>
      <c r="H59" s="128">
        <f>ROUND(F59*G59,2)</f>
        <v>0</v>
      </c>
      <c r="I59" s="95"/>
      <c r="J59" s="95"/>
      <c r="K59" s="95"/>
      <c r="L59" s="137"/>
    </row>
    <row r="60" spans="1:13" s="77" customFormat="1">
      <c r="A60" s="241"/>
      <c r="B60" s="240"/>
      <c r="C60" s="81"/>
      <c r="D60" s="202"/>
      <c r="E60" s="165"/>
      <c r="F60" s="142"/>
      <c r="G60" s="167"/>
      <c r="H60" s="167"/>
      <c r="I60" s="95"/>
      <c r="J60" s="95"/>
      <c r="K60" s="95"/>
      <c r="L60" s="79"/>
      <c r="M60" s="80"/>
    </row>
    <row r="61" spans="1:13" s="155" customFormat="1" ht="34.200000000000003">
      <c r="A61" s="241" t="str">
        <f>$B$53</f>
        <v>II.</v>
      </c>
      <c r="B61" s="240">
        <f>COUNT($A$56:B60)+1</f>
        <v>3</v>
      </c>
      <c r="C61" s="81" t="s">
        <v>183</v>
      </c>
      <c r="D61" s="202" t="s">
        <v>781</v>
      </c>
      <c r="E61" s="165" t="s">
        <v>109</v>
      </c>
      <c r="F61" s="142">
        <v>2514</v>
      </c>
      <c r="G61" s="538"/>
      <c r="H61" s="128">
        <f>ROUND(F61*G61,2)</f>
        <v>0</v>
      </c>
      <c r="I61" s="95"/>
      <c r="J61" s="95"/>
      <c r="K61" s="95"/>
      <c r="L61" s="137"/>
    </row>
    <row r="62" spans="1:13" s="77" customFormat="1">
      <c r="A62" s="241"/>
      <c r="B62" s="240"/>
      <c r="C62" s="81"/>
      <c r="D62" s="202"/>
      <c r="E62" s="165"/>
      <c r="F62" s="142"/>
      <c r="G62" s="167"/>
      <c r="H62" s="167"/>
      <c r="I62" s="95"/>
      <c r="J62" s="95"/>
      <c r="K62" s="95"/>
      <c r="L62" s="79"/>
      <c r="M62" s="80"/>
    </row>
    <row r="63" spans="1:13" s="155" customFormat="1" ht="22.8">
      <c r="A63" s="241" t="str">
        <f>$B$53</f>
        <v>II.</v>
      </c>
      <c r="B63" s="240">
        <f>COUNT($A$56:B62)+1</f>
        <v>4</v>
      </c>
      <c r="C63" s="81" t="s">
        <v>280</v>
      </c>
      <c r="D63" s="202" t="s">
        <v>789</v>
      </c>
      <c r="E63" s="165" t="s">
        <v>109</v>
      </c>
      <c r="F63" s="142">
        <v>875</v>
      </c>
      <c r="G63" s="538"/>
      <c r="H63" s="128">
        <f>ROUND(F63*G63,2)</f>
        <v>0</v>
      </c>
      <c r="I63" s="95"/>
      <c r="J63" s="95"/>
      <c r="K63" s="95"/>
      <c r="L63" s="137"/>
    </row>
    <row r="64" spans="1:13" s="155" customFormat="1">
      <c r="A64" s="241"/>
      <c r="B64" s="240"/>
      <c r="C64" s="81"/>
      <c r="D64" s="202"/>
      <c r="E64" s="165"/>
      <c r="F64" s="142"/>
      <c r="G64" s="167"/>
      <c r="H64" s="167"/>
      <c r="I64" s="95"/>
      <c r="J64" s="95"/>
      <c r="K64" s="95"/>
      <c r="L64" s="137"/>
    </row>
    <row r="65" spans="1:13" s="155" customFormat="1" ht="22.8">
      <c r="A65" s="241" t="str">
        <f>$B$53</f>
        <v>II.</v>
      </c>
      <c r="B65" s="240">
        <f>COUNT($A$56:B64)+1</f>
        <v>5</v>
      </c>
      <c r="C65" s="81" t="s">
        <v>281</v>
      </c>
      <c r="D65" s="202" t="s">
        <v>790</v>
      </c>
      <c r="E65" s="165" t="s">
        <v>109</v>
      </c>
      <c r="F65" s="142">
        <v>66</v>
      </c>
      <c r="G65" s="538"/>
      <c r="H65" s="128">
        <f>ROUND(F65*G65,2)</f>
        <v>0</v>
      </c>
      <c r="I65" s="95"/>
      <c r="J65" s="95"/>
      <c r="K65" s="95"/>
      <c r="L65" s="137"/>
    </row>
    <row r="66" spans="1:13" s="155" customFormat="1">
      <c r="A66" s="242"/>
      <c r="B66" s="191"/>
      <c r="C66" s="81"/>
      <c r="D66" s="202"/>
      <c r="E66" s="165"/>
      <c r="F66" s="142"/>
      <c r="G66" s="167"/>
      <c r="H66" s="167"/>
      <c r="I66" s="95"/>
      <c r="J66" s="95"/>
      <c r="K66" s="95"/>
      <c r="L66" s="137"/>
    </row>
    <row r="67" spans="1:13" s="155" customFormat="1" ht="57">
      <c r="A67" s="241" t="str">
        <f>$B$53</f>
        <v>II.</v>
      </c>
      <c r="B67" s="240">
        <f>COUNT($A$56:B66)+1</f>
        <v>6</v>
      </c>
      <c r="C67" s="81" t="s">
        <v>282</v>
      </c>
      <c r="D67" s="202" t="s">
        <v>782</v>
      </c>
      <c r="E67" s="165" t="s">
        <v>109</v>
      </c>
      <c r="F67" s="142">
        <v>25</v>
      </c>
      <c r="G67" s="538"/>
      <c r="H67" s="128">
        <f>ROUND(F67*G67,2)</f>
        <v>0</v>
      </c>
      <c r="I67" s="95"/>
      <c r="J67" s="95"/>
      <c r="K67" s="95"/>
      <c r="L67" s="137"/>
    </row>
    <row r="68" spans="1:13" s="77" customFormat="1">
      <c r="A68" s="242"/>
      <c r="B68" s="191"/>
      <c r="C68" s="81"/>
      <c r="D68" s="202"/>
      <c r="E68" s="165"/>
      <c r="F68" s="142"/>
      <c r="G68" s="167"/>
      <c r="H68" s="167"/>
      <c r="I68" s="95"/>
      <c r="J68" s="95"/>
      <c r="K68" s="95"/>
      <c r="L68" s="130"/>
      <c r="M68" s="80"/>
    </row>
    <row r="69" spans="1:13" s="77" customFormat="1" ht="57">
      <c r="A69" s="241" t="str">
        <f>$B$53</f>
        <v>II.</v>
      </c>
      <c r="B69" s="240">
        <f>COUNT($A$56:B68)+1</f>
        <v>7</v>
      </c>
      <c r="C69" s="81" t="s">
        <v>283</v>
      </c>
      <c r="D69" s="202" t="s">
        <v>791</v>
      </c>
      <c r="E69" s="165" t="s">
        <v>109</v>
      </c>
      <c r="F69" s="142">
        <v>61</v>
      </c>
      <c r="G69" s="538"/>
      <c r="H69" s="128">
        <f>ROUND(F69*G69,2)</f>
        <v>0</v>
      </c>
      <c r="I69" s="95"/>
      <c r="J69" s="95"/>
      <c r="K69" s="95"/>
      <c r="L69" s="130"/>
      <c r="M69" s="80"/>
    </row>
    <row r="70" spans="1:13" s="77" customFormat="1">
      <c r="A70" s="242"/>
      <c r="B70" s="191"/>
      <c r="C70" s="81"/>
      <c r="D70" s="202"/>
      <c r="E70" s="165"/>
      <c r="F70" s="142"/>
      <c r="G70" s="167"/>
      <c r="H70" s="167"/>
      <c r="I70" s="95"/>
      <c r="J70" s="95"/>
      <c r="K70" s="95"/>
      <c r="L70" s="130"/>
      <c r="M70" s="80"/>
    </row>
    <row r="71" spans="1:13" s="77" customFormat="1" ht="45.6">
      <c r="A71" s="241" t="str">
        <f>$B$53</f>
        <v>II.</v>
      </c>
      <c r="B71" s="240">
        <f>COUNT($A$56:B70)+1</f>
        <v>8</v>
      </c>
      <c r="C71" s="81" t="s">
        <v>284</v>
      </c>
      <c r="D71" s="202" t="s">
        <v>792</v>
      </c>
      <c r="E71" s="165" t="s">
        <v>109</v>
      </c>
      <c r="F71" s="142">
        <v>17</v>
      </c>
      <c r="G71" s="538"/>
      <c r="H71" s="128">
        <f>ROUND(F71*G71,2)</f>
        <v>0</v>
      </c>
      <c r="I71" s="95"/>
      <c r="J71" s="95"/>
      <c r="K71" s="95"/>
      <c r="L71" s="130"/>
      <c r="M71" s="80"/>
    </row>
    <row r="72" spans="1:13" s="77" customFormat="1">
      <c r="A72" s="242"/>
      <c r="B72" s="191"/>
      <c r="C72" s="81"/>
      <c r="D72" s="202"/>
      <c r="E72" s="165"/>
      <c r="F72" s="142"/>
      <c r="G72" s="167"/>
      <c r="H72" s="167"/>
      <c r="I72" s="95"/>
      <c r="J72" s="95"/>
      <c r="K72" s="95"/>
      <c r="L72" s="130"/>
      <c r="M72" s="80"/>
    </row>
    <row r="73" spans="1:13" s="92" customFormat="1" ht="22.8">
      <c r="A73" s="241" t="str">
        <f>$B$53</f>
        <v>II.</v>
      </c>
      <c r="B73" s="240">
        <f>COUNT($A$56:B72)+1</f>
        <v>9</v>
      </c>
      <c r="C73" s="81" t="s">
        <v>285</v>
      </c>
      <c r="D73" s="202" t="s">
        <v>917</v>
      </c>
      <c r="E73" s="165" t="s">
        <v>109</v>
      </c>
      <c r="F73" s="142">
        <v>22</v>
      </c>
      <c r="G73" s="538"/>
      <c r="H73" s="128">
        <f>ROUND(F73*G73,2)</f>
        <v>0</v>
      </c>
      <c r="I73" s="95"/>
      <c r="J73" s="95"/>
      <c r="K73" s="95"/>
    </row>
    <row r="74" spans="1:13" s="92" customFormat="1">
      <c r="A74" s="242"/>
      <c r="B74" s="191"/>
      <c r="C74" s="81"/>
      <c r="D74" s="202"/>
      <c r="E74" s="165"/>
      <c r="F74" s="142"/>
      <c r="G74" s="167"/>
      <c r="H74" s="167"/>
      <c r="I74" s="95"/>
      <c r="J74" s="95"/>
      <c r="K74" s="95"/>
    </row>
    <row r="75" spans="1:13" s="95" customFormat="1">
      <c r="A75" s="254"/>
      <c r="B75" s="255"/>
      <c r="C75" s="180" t="s">
        <v>184</v>
      </c>
      <c r="D75" s="181" t="s">
        <v>185</v>
      </c>
      <c r="E75" s="186"/>
      <c r="F75" s="134"/>
      <c r="G75" s="86"/>
      <c r="H75" s="172"/>
    </row>
    <row r="76" spans="1:13">
      <c r="A76" s="242"/>
      <c r="B76" s="191"/>
      <c r="C76" s="81"/>
      <c r="D76" s="122"/>
      <c r="E76" s="165"/>
      <c r="F76" s="142"/>
      <c r="G76" s="167"/>
      <c r="H76" s="167"/>
      <c r="I76" s="95"/>
      <c r="J76" s="95"/>
      <c r="K76" s="95"/>
    </row>
    <row r="77" spans="1:13" ht="22.8">
      <c r="A77" s="241" t="str">
        <f>$B$53</f>
        <v>II.</v>
      </c>
      <c r="B77" s="240">
        <f>COUNT($A$56:B76)+1</f>
        <v>10</v>
      </c>
      <c r="C77" s="81" t="s">
        <v>186</v>
      </c>
      <c r="D77" s="122" t="s">
        <v>187</v>
      </c>
      <c r="E77" s="165" t="s">
        <v>2</v>
      </c>
      <c r="F77" s="142">
        <v>1683</v>
      </c>
      <c r="G77" s="538"/>
      <c r="H77" s="128">
        <f>ROUND(F77*G77,2)</f>
        <v>0</v>
      </c>
      <c r="I77" s="95"/>
      <c r="J77" s="95"/>
      <c r="K77" s="95"/>
    </row>
    <row r="78" spans="1:13">
      <c r="A78" s="242"/>
      <c r="B78" s="191"/>
      <c r="C78" s="81"/>
      <c r="D78" s="122"/>
      <c r="E78" s="165"/>
      <c r="F78" s="142"/>
      <c r="G78" s="167"/>
      <c r="H78" s="167"/>
      <c r="I78" s="95"/>
      <c r="J78" s="95"/>
      <c r="K78" s="95"/>
    </row>
    <row r="79" spans="1:13" ht="22.8">
      <c r="A79" s="241" t="str">
        <f>$B$53</f>
        <v>II.</v>
      </c>
      <c r="B79" s="240">
        <f>COUNT($A$56:B78)+1</f>
        <v>11</v>
      </c>
      <c r="C79" s="81" t="s">
        <v>286</v>
      </c>
      <c r="D79" s="122" t="s">
        <v>287</v>
      </c>
      <c r="E79" s="165" t="s">
        <v>2</v>
      </c>
      <c r="F79" s="142">
        <v>1658</v>
      </c>
      <c r="G79" s="538"/>
      <c r="H79" s="128">
        <f>ROUND(F79*G79,2)</f>
        <v>0</v>
      </c>
      <c r="I79" s="95"/>
      <c r="J79" s="95"/>
      <c r="K79" s="95"/>
    </row>
    <row r="80" spans="1:13">
      <c r="A80" s="242"/>
      <c r="B80" s="191"/>
      <c r="C80" s="81"/>
      <c r="D80" s="122"/>
      <c r="E80" s="165"/>
      <c r="F80" s="142"/>
      <c r="G80" s="167"/>
      <c r="H80" s="167"/>
      <c r="I80" s="95"/>
      <c r="J80" s="95"/>
      <c r="K80" s="95"/>
    </row>
    <row r="81" spans="1:11" ht="22.8">
      <c r="A81" s="241" t="str">
        <f>$B$53</f>
        <v>II.</v>
      </c>
      <c r="B81" s="240">
        <f>COUNT($A$56:B80)+1</f>
        <v>12</v>
      </c>
      <c r="C81" s="81" t="s">
        <v>288</v>
      </c>
      <c r="D81" s="202" t="s">
        <v>289</v>
      </c>
      <c r="E81" s="165" t="s">
        <v>2</v>
      </c>
      <c r="F81" s="142">
        <v>32</v>
      </c>
      <c r="G81" s="538"/>
      <c r="H81" s="128">
        <f>ROUND(F81*G81,2)</f>
        <v>0</v>
      </c>
      <c r="I81" s="95"/>
      <c r="J81" s="95"/>
      <c r="K81" s="95"/>
    </row>
    <row r="82" spans="1:11">
      <c r="A82" s="242"/>
      <c r="B82" s="191"/>
      <c r="C82" s="81"/>
      <c r="D82" s="202"/>
      <c r="E82" s="165"/>
      <c r="F82" s="142"/>
      <c r="G82" s="167"/>
      <c r="H82" s="167"/>
      <c r="I82" s="95"/>
      <c r="J82" s="95"/>
      <c r="K82" s="95"/>
    </row>
    <row r="83" spans="1:11">
      <c r="A83" s="254"/>
      <c r="B83" s="255"/>
      <c r="C83" s="180" t="s">
        <v>41</v>
      </c>
      <c r="D83" s="181" t="s">
        <v>189</v>
      </c>
      <c r="E83" s="186"/>
      <c r="G83" s="86"/>
      <c r="H83" s="172"/>
      <c r="I83" s="95"/>
      <c r="J83" s="95"/>
      <c r="K83" s="95"/>
    </row>
    <row r="84" spans="1:11">
      <c r="A84" s="242"/>
      <c r="B84" s="191"/>
      <c r="C84" s="81"/>
      <c r="D84" s="122"/>
      <c r="E84" s="165"/>
      <c r="F84" s="142"/>
      <c r="G84" s="167"/>
      <c r="H84" s="167"/>
      <c r="I84" s="95"/>
      <c r="J84" s="95"/>
      <c r="K84" s="95"/>
    </row>
    <row r="85" spans="1:11">
      <c r="A85" s="241" t="str">
        <f>$B$53</f>
        <v>II.</v>
      </c>
      <c r="B85" s="240">
        <f>COUNT($A$56:B84)+1</f>
        <v>13</v>
      </c>
      <c r="C85" s="81" t="s">
        <v>190</v>
      </c>
      <c r="D85" s="122" t="s">
        <v>191</v>
      </c>
      <c r="E85" s="165" t="s">
        <v>109</v>
      </c>
      <c r="F85" s="142">
        <v>725</v>
      </c>
      <c r="G85" s="538"/>
      <c r="H85" s="128">
        <f>ROUND(F85*G85,2)</f>
        <v>0</v>
      </c>
      <c r="I85" s="95"/>
      <c r="J85" s="95"/>
      <c r="K85" s="95"/>
    </row>
    <row r="86" spans="1:11">
      <c r="A86" s="242"/>
      <c r="B86" s="191"/>
      <c r="C86" s="81"/>
      <c r="D86" s="122"/>
      <c r="E86" s="165"/>
      <c r="F86" s="142"/>
      <c r="G86" s="167"/>
      <c r="H86" s="167"/>
      <c r="I86" s="95"/>
      <c r="J86" s="95"/>
      <c r="K86" s="95"/>
    </row>
    <row r="87" spans="1:11" ht="45.6">
      <c r="A87" s="241" t="str">
        <f>$B$53</f>
        <v>II.</v>
      </c>
      <c r="B87" s="240">
        <f>COUNT($A$56:B86)+1</f>
        <v>14</v>
      </c>
      <c r="C87" s="81" t="s">
        <v>290</v>
      </c>
      <c r="D87" s="122" t="s">
        <v>291</v>
      </c>
      <c r="E87" s="123" t="s">
        <v>109</v>
      </c>
      <c r="F87" s="142">
        <v>76</v>
      </c>
      <c r="G87" s="538"/>
      <c r="H87" s="128">
        <f>ROUND(F87*G87,2)</f>
        <v>0</v>
      </c>
      <c r="I87" s="95"/>
      <c r="J87" s="95"/>
      <c r="K87" s="95"/>
    </row>
    <row r="88" spans="1:11">
      <c r="A88" s="242"/>
      <c r="B88" s="191"/>
      <c r="C88" s="81"/>
      <c r="D88" s="122"/>
      <c r="E88" s="123"/>
      <c r="F88" s="142"/>
      <c r="G88" s="167"/>
      <c r="H88" s="167"/>
      <c r="I88" s="95"/>
      <c r="J88" s="95"/>
      <c r="K88" s="95"/>
    </row>
    <row r="89" spans="1:11" ht="34.200000000000003">
      <c r="A89" s="241" t="str">
        <f>$B$53</f>
        <v>II.</v>
      </c>
      <c r="B89" s="240">
        <f>COUNT($A$56:B88)+1</f>
        <v>15</v>
      </c>
      <c r="C89" s="81" t="s">
        <v>292</v>
      </c>
      <c r="D89" s="122" t="s">
        <v>293</v>
      </c>
      <c r="E89" s="123" t="s">
        <v>2</v>
      </c>
      <c r="F89" s="142">
        <v>43</v>
      </c>
      <c r="G89" s="538"/>
      <c r="H89" s="128">
        <f>ROUND(F89*G89,2)</f>
        <v>0</v>
      </c>
      <c r="I89" s="95"/>
      <c r="J89" s="95"/>
      <c r="K89" s="95"/>
    </row>
    <row r="90" spans="1:11">
      <c r="A90" s="242"/>
      <c r="B90" s="191"/>
      <c r="C90" s="81"/>
      <c r="D90" s="122"/>
      <c r="E90" s="165"/>
      <c r="F90" s="142"/>
      <c r="G90" s="167"/>
      <c r="H90" s="167"/>
      <c r="I90" s="95"/>
      <c r="J90" s="95"/>
      <c r="K90" s="95"/>
    </row>
    <row r="91" spans="1:11" s="77" customFormat="1" ht="22.8">
      <c r="A91" s="241" t="str">
        <f>$B$53</f>
        <v>II.</v>
      </c>
      <c r="B91" s="240">
        <f>COUNT($A$56:B90)+1</f>
        <v>16</v>
      </c>
      <c r="C91" s="81" t="s">
        <v>294</v>
      </c>
      <c r="D91" s="236" t="s">
        <v>295</v>
      </c>
      <c r="E91" s="165" t="s">
        <v>109</v>
      </c>
      <c r="F91" s="142">
        <v>945</v>
      </c>
      <c r="G91" s="538"/>
      <c r="H91" s="128">
        <f>ROUND(F91*G91,2)</f>
        <v>0</v>
      </c>
    </row>
    <row r="92" spans="1:11">
      <c r="A92" s="242"/>
      <c r="B92" s="191"/>
      <c r="C92" s="81"/>
      <c r="D92" s="122"/>
      <c r="E92" s="165"/>
      <c r="F92" s="142"/>
      <c r="G92" s="167"/>
      <c r="H92" s="167"/>
      <c r="I92" s="95"/>
      <c r="J92" s="95"/>
      <c r="K92" s="95"/>
    </row>
    <row r="93" spans="1:11">
      <c r="A93" s="254"/>
      <c r="B93" s="255"/>
      <c r="C93" s="180" t="s">
        <v>192</v>
      </c>
      <c r="D93" s="181" t="s">
        <v>193</v>
      </c>
      <c r="E93" s="186"/>
      <c r="G93" s="86"/>
      <c r="H93" s="172"/>
      <c r="I93" s="95"/>
      <c r="J93" s="95"/>
      <c r="K93" s="95"/>
    </row>
    <row r="94" spans="1:11">
      <c r="A94" s="242"/>
      <c r="B94" s="191"/>
      <c r="C94" s="81"/>
      <c r="D94" s="122"/>
      <c r="E94" s="165"/>
      <c r="F94" s="142"/>
      <c r="G94" s="167"/>
      <c r="H94" s="167"/>
      <c r="I94" s="95"/>
      <c r="J94" s="95"/>
      <c r="K94" s="95"/>
    </row>
    <row r="95" spans="1:11" ht="22.8">
      <c r="A95" s="241" t="str">
        <f>$B$53</f>
        <v>II.</v>
      </c>
      <c r="B95" s="240">
        <f>COUNT($A$56:B94)+1</f>
        <v>17</v>
      </c>
      <c r="C95" s="81" t="s">
        <v>194</v>
      </c>
      <c r="D95" s="122" t="s">
        <v>195</v>
      </c>
      <c r="E95" s="123" t="s">
        <v>2</v>
      </c>
      <c r="F95" s="142">
        <v>2010</v>
      </c>
      <c r="G95" s="538"/>
      <c r="H95" s="128">
        <f>ROUND(F95*G95,2)</f>
        <v>0</v>
      </c>
      <c r="I95" s="95"/>
      <c r="J95" s="95"/>
      <c r="K95" s="95"/>
    </row>
    <row r="96" spans="1:11">
      <c r="A96" s="242"/>
      <c r="B96" s="191"/>
      <c r="C96" s="81"/>
      <c r="D96" s="122"/>
      <c r="E96" s="123"/>
      <c r="F96" s="142"/>
      <c r="G96" s="167"/>
      <c r="H96" s="167"/>
      <c r="I96" s="95"/>
      <c r="J96" s="95"/>
      <c r="K96" s="95"/>
    </row>
    <row r="97" spans="1:11">
      <c r="A97" s="241" t="str">
        <f>$B$53</f>
        <v>II.</v>
      </c>
      <c r="B97" s="240">
        <f>COUNT($A$56:B96)+1</f>
        <v>18</v>
      </c>
      <c r="C97" s="81" t="s">
        <v>196</v>
      </c>
      <c r="D97" s="122" t="s">
        <v>115</v>
      </c>
      <c r="E97" s="123" t="s">
        <v>2</v>
      </c>
      <c r="F97" s="142">
        <v>2010</v>
      </c>
      <c r="G97" s="538"/>
      <c r="H97" s="128">
        <f>ROUND(F97*G97,2)</f>
        <v>0</v>
      </c>
      <c r="I97" s="95"/>
      <c r="J97" s="95"/>
      <c r="K97" s="95"/>
    </row>
    <row r="98" spans="1:11">
      <c r="A98" s="242"/>
      <c r="B98" s="191"/>
      <c r="C98" s="81"/>
      <c r="D98" s="122"/>
      <c r="E98" s="123"/>
      <c r="F98" s="142"/>
      <c r="G98" s="167"/>
      <c r="H98" s="167"/>
      <c r="I98" s="95"/>
      <c r="J98" s="95"/>
      <c r="K98" s="95"/>
    </row>
    <row r="99" spans="1:11">
      <c r="A99" s="241" t="str">
        <f>$B$53</f>
        <v>II.</v>
      </c>
      <c r="B99" s="240">
        <f>COUNT($A$56:B98)+1</f>
        <v>19</v>
      </c>
      <c r="C99" s="81" t="s">
        <v>296</v>
      </c>
      <c r="D99" s="122" t="s">
        <v>297</v>
      </c>
      <c r="E99" s="123" t="s">
        <v>109</v>
      </c>
      <c r="F99" s="142">
        <v>60</v>
      </c>
      <c r="G99" s="538"/>
      <c r="H99" s="128">
        <f>ROUND(F99*G99,2)</f>
        <v>0</v>
      </c>
      <c r="I99" s="95"/>
      <c r="J99" s="95"/>
      <c r="K99" s="95"/>
    </row>
    <row r="100" spans="1:11">
      <c r="A100" s="242"/>
      <c r="B100" s="191"/>
      <c r="C100" s="81"/>
      <c r="D100" s="122"/>
      <c r="E100" s="123"/>
      <c r="F100" s="142"/>
      <c r="G100" s="167"/>
      <c r="H100" s="167"/>
      <c r="I100" s="95"/>
      <c r="J100" s="95"/>
      <c r="K100" s="95"/>
    </row>
    <row r="101" spans="1:11" ht="22.8">
      <c r="A101" s="241" t="str">
        <f>$B$53</f>
        <v>II.</v>
      </c>
      <c r="B101" s="240">
        <f>COUNT($A$56:B100)+1</f>
        <v>20</v>
      </c>
      <c r="C101" s="158" t="s">
        <v>197</v>
      </c>
      <c r="D101" s="122" t="s">
        <v>298</v>
      </c>
      <c r="E101" s="123" t="s">
        <v>112</v>
      </c>
      <c r="F101" s="142">
        <v>30</v>
      </c>
      <c r="G101" s="538"/>
      <c r="H101" s="128">
        <f>ROUND(F101*G101,2)</f>
        <v>0</v>
      </c>
      <c r="I101" s="95"/>
      <c r="J101" s="95"/>
      <c r="K101" s="95"/>
    </row>
    <row r="102" spans="1:11">
      <c r="A102" s="242"/>
      <c r="B102" s="191"/>
      <c r="C102" s="81"/>
      <c r="D102" s="122"/>
      <c r="E102" s="165"/>
      <c r="F102" s="142"/>
      <c r="G102" s="167"/>
      <c r="H102" s="167"/>
      <c r="I102" s="95"/>
      <c r="J102" s="95"/>
      <c r="K102" s="95"/>
    </row>
    <row r="103" spans="1:11" s="93" customFormat="1">
      <c r="A103" s="242"/>
      <c r="B103" s="191"/>
      <c r="C103" s="81"/>
      <c r="D103" s="122"/>
      <c r="E103" s="165"/>
      <c r="F103" s="142"/>
      <c r="G103" s="167"/>
      <c r="H103" s="167"/>
      <c r="I103" s="91"/>
      <c r="J103" s="91"/>
      <c r="K103" s="91"/>
    </row>
    <row r="104" spans="1:11" s="96" customFormat="1" ht="13.8" thickBot="1">
      <c r="A104" s="248"/>
      <c r="B104" s="249"/>
      <c r="C104" s="184"/>
      <c r="D104" s="106" t="str">
        <f>CONCATENATE(B53," ",D53," - SKUPAJ:")</f>
        <v>II. ZEMELJSKA DELA IN TEMELJENJE - SKUPAJ:</v>
      </c>
      <c r="E104" s="106"/>
      <c r="F104" s="322"/>
      <c r="G104" s="175"/>
      <c r="H104" s="133">
        <f>SUM(H57:H101)</f>
        <v>0</v>
      </c>
      <c r="I104" s="108"/>
      <c r="J104" s="108"/>
      <c r="K104" s="108"/>
    </row>
    <row r="105" spans="1:11" s="96" customFormat="1">
      <c r="A105" s="250"/>
      <c r="B105" s="251"/>
      <c r="C105" s="185"/>
      <c r="D105" s="105"/>
      <c r="E105" s="105"/>
      <c r="F105" s="323"/>
      <c r="G105" s="186"/>
      <c r="H105" s="186"/>
      <c r="I105" s="108"/>
      <c r="J105" s="108"/>
      <c r="K105" s="108"/>
    </row>
    <row r="106" spans="1:11" s="92" customFormat="1" ht="16.2" thickBot="1">
      <c r="A106" s="252"/>
      <c r="B106" s="253" t="s">
        <v>110</v>
      </c>
      <c r="C106" s="188"/>
      <c r="D106" s="131" t="s">
        <v>114</v>
      </c>
      <c r="E106" s="189"/>
      <c r="F106" s="602"/>
      <c r="G106" s="170"/>
      <c r="H106" s="170"/>
      <c r="I106" s="115"/>
      <c r="J106" s="115"/>
      <c r="K106" s="115"/>
    </row>
    <row r="107" spans="1:11" s="96" customFormat="1">
      <c r="A107" s="254"/>
      <c r="B107" s="255"/>
      <c r="C107" s="190"/>
      <c r="D107" s="132"/>
      <c r="E107" s="186"/>
      <c r="F107" s="134"/>
      <c r="G107" s="86"/>
      <c r="H107" s="172"/>
      <c r="I107" s="91"/>
      <c r="J107" s="91"/>
      <c r="K107" s="91"/>
    </row>
    <row r="108" spans="1:11" s="77" customFormat="1">
      <c r="A108" s="254"/>
      <c r="B108" s="255"/>
      <c r="C108" s="180" t="s">
        <v>299</v>
      </c>
      <c r="D108" s="181" t="s">
        <v>300</v>
      </c>
      <c r="E108" s="186"/>
      <c r="F108" s="134"/>
      <c r="G108" s="86"/>
      <c r="H108" s="172"/>
      <c r="I108" s="115"/>
      <c r="J108" s="115"/>
      <c r="K108" s="115"/>
    </row>
    <row r="109" spans="1:11" s="77" customFormat="1" ht="11.4">
      <c r="A109" s="242"/>
      <c r="B109" s="191"/>
      <c r="C109" s="81"/>
      <c r="D109" s="122"/>
      <c r="E109" s="165"/>
      <c r="F109" s="142"/>
      <c r="G109" s="167"/>
      <c r="H109" s="167"/>
      <c r="I109" s="160"/>
      <c r="J109" s="160"/>
      <c r="K109" s="160"/>
    </row>
    <row r="110" spans="1:11" s="77" customFormat="1">
      <c r="A110" s="258"/>
      <c r="B110" s="255"/>
      <c r="C110" s="180" t="s">
        <v>301</v>
      </c>
      <c r="D110" s="181" t="s">
        <v>302</v>
      </c>
      <c r="E110" s="186"/>
      <c r="F110" s="134"/>
      <c r="G110" s="86"/>
      <c r="H110" s="172"/>
      <c r="I110" s="160"/>
      <c r="J110" s="160"/>
      <c r="K110" s="160"/>
    </row>
    <row r="111" spans="1:11" s="77" customFormat="1" ht="11.4">
      <c r="A111" s="241"/>
      <c r="B111" s="240"/>
      <c r="C111" s="81"/>
      <c r="D111" s="122"/>
      <c r="E111" s="165"/>
      <c r="F111" s="142"/>
      <c r="G111" s="167"/>
      <c r="H111" s="167"/>
      <c r="I111" s="160"/>
      <c r="J111" s="160"/>
      <c r="K111" s="160"/>
    </row>
    <row r="112" spans="1:11" s="77" customFormat="1" ht="34.200000000000003">
      <c r="A112" s="241" t="str">
        <f>$B$106</f>
        <v>III.</v>
      </c>
      <c r="B112" s="240">
        <f>COUNT(#REF!)+1</f>
        <v>1</v>
      </c>
      <c r="C112" s="183" t="s">
        <v>303</v>
      </c>
      <c r="D112" s="122" t="s">
        <v>304</v>
      </c>
      <c r="E112" s="123" t="s">
        <v>109</v>
      </c>
      <c r="F112" s="142">
        <v>435</v>
      </c>
      <c r="G112" s="538"/>
      <c r="H112" s="128">
        <f>ROUND(F112*G112,2)</f>
        <v>0</v>
      </c>
      <c r="I112" s="160"/>
      <c r="J112" s="160"/>
      <c r="K112" s="160"/>
    </row>
    <row r="113" spans="1:11" s="77" customFormat="1" ht="11.4">
      <c r="A113" s="241"/>
      <c r="B113" s="240"/>
      <c r="C113" s="183"/>
      <c r="D113" s="122"/>
      <c r="E113" s="165"/>
      <c r="F113" s="166"/>
      <c r="G113" s="167"/>
      <c r="H113" s="167"/>
      <c r="I113" s="160"/>
      <c r="J113" s="160"/>
      <c r="K113" s="160"/>
    </row>
    <row r="114" spans="1:11" s="77" customFormat="1" ht="24">
      <c r="A114" s="241"/>
      <c r="B114" s="240"/>
      <c r="C114" s="180" t="s">
        <v>305</v>
      </c>
      <c r="D114" s="181" t="s">
        <v>306</v>
      </c>
      <c r="E114" s="165"/>
      <c r="F114" s="166"/>
      <c r="G114" s="167"/>
      <c r="H114" s="167"/>
      <c r="I114" s="160"/>
      <c r="J114" s="160"/>
      <c r="K114" s="160"/>
    </row>
    <row r="115" spans="1:11" s="77" customFormat="1" ht="11.4">
      <c r="A115" s="241"/>
      <c r="B115" s="240"/>
      <c r="C115" s="183"/>
      <c r="D115" s="122"/>
      <c r="E115" s="165"/>
      <c r="F115" s="166"/>
      <c r="G115" s="167"/>
      <c r="H115" s="167"/>
      <c r="I115" s="160"/>
      <c r="J115" s="160"/>
      <c r="K115" s="160"/>
    </row>
    <row r="116" spans="1:11" s="77" customFormat="1" ht="22.8">
      <c r="A116" s="241" t="str">
        <f>$B$106</f>
        <v>III.</v>
      </c>
      <c r="B116" s="240">
        <f>COUNT($A$109:B115)+1</f>
        <v>2</v>
      </c>
      <c r="C116" s="81" t="s">
        <v>307</v>
      </c>
      <c r="D116" s="122" t="s">
        <v>308</v>
      </c>
      <c r="E116" s="123" t="s">
        <v>2</v>
      </c>
      <c r="F116" s="142">
        <v>990</v>
      </c>
      <c r="G116" s="538"/>
      <c r="H116" s="128">
        <f>ROUND(F116*G116,2)</f>
        <v>0</v>
      </c>
      <c r="I116" s="160"/>
      <c r="J116" s="160"/>
      <c r="K116" s="160"/>
    </row>
    <row r="117" spans="1:11" s="77" customFormat="1" ht="11.4">
      <c r="A117" s="242"/>
      <c r="B117" s="240"/>
      <c r="C117" s="183"/>
      <c r="D117" s="122"/>
      <c r="E117" s="165"/>
      <c r="F117" s="166"/>
      <c r="G117" s="167"/>
      <c r="H117" s="167"/>
      <c r="I117" s="160"/>
      <c r="J117" s="160"/>
      <c r="K117" s="160"/>
    </row>
    <row r="118" spans="1:11" s="77" customFormat="1">
      <c r="A118" s="254"/>
      <c r="B118" s="255"/>
      <c r="C118" s="180" t="s">
        <v>199</v>
      </c>
      <c r="D118" s="181" t="s">
        <v>200</v>
      </c>
      <c r="E118" s="186"/>
      <c r="F118" s="187"/>
      <c r="G118" s="86"/>
      <c r="H118" s="172"/>
      <c r="I118" s="160"/>
      <c r="J118" s="160"/>
      <c r="K118" s="160"/>
    </row>
    <row r="119" spans="1:11" s="77" customFormat="1" ht="11.4">
      <c r="A119" s="242"/>
      <c r="B119" s="191"/>
      <c r="C119" s="81"/>
      <c r="D119" s="122"/>
      <c r="E119" s="165"/>
      <c r="F119" s="166"/>
      <c r="G119" s="167"/>
      <c r="H119" s="167"/>
      <c r="I119" s="160"/>
      <c r="J119" s="160"/>
      <c r="K119" s="160"/>
    </row>
    <row r="120" spans="1:11" s="77" customFormat="1" ht="24">
      <c r="A120" s="242"/>
      <c r="B120" s="240"/>
      <c r="C120" s="180" t="s">
        <v>309</v>
      </c>
      <c r="D120" s="181" t="s">
        <v>310</v>
      </c>
      <c r="E120" s="165"/>
      <c r="F120" s="166"/>
      <c r="G120" s="167"/>
      <c r="H120" s="167"/>
      <c r="I120" s="160"/>
      <c r="J120" s="160"/>
      <c r="K120" s="160"/>
    </row>
    <row r="121" spans="1:11" s="77" customFormat="1" ht="11.4">
      <c r="A121" s="242"/>
      <c r="B121" s="191"/>
      <c r="C121" s="81"/>
      <c r="D121" s="122"/>
      <c r="E121" s="165"/>
      <c r="F121" s="166"/>
      <c r="G121" s="167"/>
      <c r="H121" s="167"/>
      <c r="I121" s="160"/>
      <c r="J121" s="160"/>
      <c r="K121" s="160"/>
    </row>
    <row r="122" spans="1:11" s="77" customFormat="1" ht="22.8">
      <c r="A122" s="241" t="str">
        <f>$B$106</f>
        <v>III.</v>
      </c>
      <c r="B122" s="192">
        <f>COUNT($A$109:B121)+1</f>
        <v>3</v>
      </c>
      <c r="C122" s="158" t="s">
        <v>311</v>
      </c>
      <c r="D122" s="122" t="s">
        <v>312</v>
      </c>
      <c r="E122" s="123" t="s">
        <v>2</v>
      </c>
      <c r="F122" s="142">
        <v>990</v>
      </c>
      <c r="G122" s="538"/>
      <c r="H122" s="128">
        <f>ROUND(F122*G122,2)</f>
        <v>0</v>
      </c>
      <c r="I122" s="160"/>
      <c r="J122" s="160"/>
      <c r="K122" s="160"/>
    </row>
    <row r="123" spans="1:11" s="77" customFormat="1" ht="11.4">
      <c r="A123" s="242"/>
      <c r="B123" s="191"/>
      <c r="C123" s="81"/>
      <c r="D123" s="122"/>
      <c r="E123" s="165"/>
      <c r="F123" s="166"/>
      <c r="G123" s="167"/>
      <c r="H123" s="167"/>
      <c r="I123" s="160"/>
      <c r="J123" s="160"/>
      <c r="K123" s="160"/>
    </row>
    <row r="124" spans="1:11" s="77" customFormat="1">
      <c r="A124" s="254"/>
      <c r="B124" s="255"/>
      <c r="C124" s="180" t="s">
        <v>207</v>
      </c>
      <c r="D124" s="181" t="s">
        <v>208</v>
      </c>
      <c r="E124" s="186"/>
      <c r="F124" s="187"/>
      <c r="G124" s="86"/>
      <c r="H124" s="172"/>
      <c r="I124" s="160"/>
      <c r="J124" s="160"/>
      <c r="K124" s="160"/>
    </row>
    <row r="125" spans="1:11" s="77" customFormat="1" ht="11.4">
      <c r="A125" s="242"/>
      <c r="B125" s="191"/>
      <c r="C125" s="81"/>
      <c r="D125" s="122"/>
      <c r="E125" s="165"/>
      <c r="F125" s="166"/>
      <c r="G125" s="167"/>
      <c r="H125" s="167"/>
      <c r="I125" s="160"/>
      <c r="J125" s="160"/>
      <c r="K125" s="160"/>
    </row>
    <row r="126" spans="1:11" s="77" customFormat="1" ht="34.200000000000003">
      <c r="A126" s="241" t="str">
        <f>$B$106</f>
        <v>III.</v>
      </c>
      <c r="B126" s="192">
        <f>COUNT($A$109:B125)+1</f>
        <v>4</v>
      </c>
      <c r="C126" s="81" t="s">
        <v>209</v>
      </c>
      <c r="D126" s="122" t="s">
        <v>210</v>
      </c>
      <c r="E126" s="123" t="s">
        <v>112</v>
      </c>
      <c r="F126" s="142">
        <v>20</v>
      </c>
      <c r="G126" s="538"/>
      <c r="H126" s="128">
        <f>ROUND(F126*G126,2)</f>
        <v>0</v>
      </c>
      <c r="I126" s="160"/>
      <c r="J126" s="160"/>
      <c r="K126" s="160"/>
    </row>
    <row r="127" spans="1:11" s="77" customFormat="1" ht="11.4">
      <c r="A127" s="242"/>
      <c r="B127" s="191"/>
      <c r="C127" s="81"/>
      <c r="D127" s="122"/>
      <c r="E127" s="165"/>
      <c r="F127" s="166"/>
      <c r="G127" s="167"/>
      <c r="H127" s="167"/>
      <c r="I127" s="160"/>
      <c r="J127" s="160"/>
      <c r="K127" s="160"/>
    </row>
    <row r="128" spans="1:11" s="77" customFormat="1">
      <c r="A128" s="254"/>
      <c r="B128" s="255"/>
      <c r="C128" s="180" t="s">
        <v>211</v>
      </c>
      <c r="D128" s="181" t="s">
        <v>212</v>
      </c>
      <c r="E128" s="186"/>
      <c r="F128" s="187"/>
      <c r="G128" s="86"/>
      <c r="H128" s="172"/>
      <c r="I128" s="160"/>
      <c r="J128" s="160"/>
      <c r="K128" s="160"/>
    </row>
    <row r="129" spans="1:11" s="77" customFormat="1" ht="11.4">
      <c r="A129" s="242"/>
      <c r="B129" s="191"/>
      <c r="C129" s="81"/>
      <c r="D129" s="122"/>
      <c r="E129" s="165"/>
      <c r="F129" s="166"/>
      <c r="G129" s="167"/>
      <c r="H129" s="167"/>
      <c r="I129" s="160"/>
      <c r="J129" s="160"/>
      <c r="K129" s="160"/>
    </row>
    <row r="130" spans="1:11" s="77" customFormat="1" ht="11.4">
      <c r="A130" s="241" t="str">
        <f>$B$106</f>
        <v>III.</v>
      </c>
      <c r="B130" s="192">
        <f>COUNT($A$109:B129)+1</f>
        <v>5</v>
      </c>
      <c r="C130" s="81" t="s">
        <v>313</v>
      </c>
      <c r="D130" s="122" t="s">
        <v>314</v>
      </c>
      <c r="E130" s="123" t="s">
        <v>109</v>
      </c>
      <c r="F130" s="142">
        <v>13</v>
      </c>
      <c r="G130" s="538"/>
      <c r="H130" s="128">
        <f>ROUND(F130*G130,2)</f>
        <v>0</v>
      </c>
      <c r="I130" s="160"/>
      <c r="J130" s="160"/>
      <c r="K130" s="160"/>
    </row>
    <row r="131" spans="1:11" s="77" customFormat="1" ht="11.4">
      <c r="A131" s="242"/>
      <c r="B131" s="191"/>
      <c r="C131" s="81"/>
      <c r="D131" s="122"/>
      <c r="E131" s="123"/>
      <c r="F131" s="142"/>
      <c r="G131" s="167"/>
      <c r="H131" s="167"/>
      <c r="I131" s="160"/>
      <c r="J131" s="160"/>
      <c r="K131" s="160"/>
    </row>
    <row r="132" spans="1:11" s="77" customFormat="1" ht="11.4">
      <c r="A132" s="241" t="str">
        <f>$B$106</f>
        <v>III.</v>
      </c>
      <c r="B132" s="192">
        <f>COUNT($A$109:B131)+1</f>
        <v>6</v>
      </c>
      <c r="C132" s="81" t="s">
        <v>315</v>
      </c>
      <c r="D132" s="122" t="s">
        <v>316</v>
      </c>
      <c r="E132" s="123" t="s">
        <v>109</v>
      </c>
      <c r="F132" s="142">
        <v>2</v>
      </c>
      <c r="G132" s="538"/>
      <c r="H132" s="128">
        <f>ROUND(F132*G132,2)</f>
        <v>0</v>
      </c>
      <c r="I132" s="160"/>
      <c r="J132" s="160"/>
      <c r="K132" s="160"/>
    </row>
    <row r="133" spans="1:11" s="77" customFormat="1" ht="11.4">
      <c r="A133" s="242"/>
      <c r="B133" s="191"/>
      <c r="C133" s="81"/>
      <c r="D133" s="122"/>
      <c r="E133" s="165"/>
      <c r="F133" s="166"/>
      <c r="G133" s="167"/>
      <c r="H133" s="167"/>
      <c r="I133" s="160"/>
      <c r="J133" s="160"/>
      <c r="K133" s="160"/>
    </row>
    <row r="134" spans="1:11" s="77" customFormat="1" ht="13.8" thickBot="1">
      <c r="A134" s="248"/>
      <c r="B134" s="249"/>
      <c r="C134" s="184"/>
      <c r="D134" s="106" t="str">
        <f>CONCATENATE(B106," ",D106," - SKUPAJ:")</f>
        <v>III. VOZIŠČNE KONSTRUKCIJE - SKUPAJ:</v>
      </c>
      <c r="E134" s="106"/>
      <c r="F134" s="322"/>
      <c r="G134" s="175"/>
      <c r="H134" s="133">
        <f>SUM(H112:H132)</f>
        <v>0</v>
      </c>
      <c r="I134" s="160"/>
      <c r="J134" s="160"/>
      <c r="K134" s="160"/>
    </row>
    <row r="135" spans="1:11" s="77" customFormat="1">
      <c r="A135" s="250"/>
      <c r="B135" s="251"/>
      <c r="C135" s="185"/>
      <c r="D135" s="105"/>
      <c r="E135" s="105"/>
      <c r="F135" s="323"/>
      <c r="G135" s="186"/>
      <c r="H135" s="186"/>
      <c r="I135" s="160"/>
      <c r="J135" s="160"/>
      <c r="K135" s="160"/>
    </row>
    <row r="136" spans="1:11" s="92" customFormat="1" ht="16.2" thickBot="1">
      <c r="A136" s="252"/>
      <c r="B136" s="253" t="s">
        <v>3</v>
      </c>
      <c r="C136" s="188"/>
      <c r="D136" s="131" t="s">
        <v>317</v>
      </c>
      <c r="E136" s="189"/>
      <c r="F136" s="324"/>
      <c r="G136" s="170"/>
      <c r="H136" s="170"/>
      <c r="I136" s="115"/>
      <c r="J136" s="115"/>
      <c r="K136" s="115"/>
    </row>
    <row r="137" spans="1:11" s="96" customFormat="1">
      <c r="A137" s="254"/>
      <c r="B137" s="255"/>
      <c r="C137" s="190"/>
      <c r="D137" s="132"/>
      <c r="E137" s="186"/>
      <c r="F137" s="187"/>
      <c r="G137" s="86"/>
      <c r="H137" s="172"/>
      <c r="I137" s="91"/>
      <c r="J137" s="91"/>
      <c r="K137" s="91"/>
    </row>
    <row r="138" spans="1:11" s="77" customFormat="1" ht="12">
      <c r="A138" s="242"/>
      <c r="B138" s="191"/>
      <c r="C138" s="180" t="s">
        <v>318</v>
      </c>
      <c r="D138" s="181" t="s">
        <v>319</v>
      </c>
      <c r="E138" s="165"/>
      <c r="F138" s="166"/>
      <c r="G138" s="167"/>
      <c r="H138" s="167"/>
      <c r="I138" s="160"/>
      <c r="J138" s="160"/>
      <c r="K138" s="160"/>
    </row>
    <row r="139" spans="1:11" s="77" customFormat="1" ht="11.4">
      <c r="A139" s="242"/>
      <c r="B139" s="191"/>
      <c r="C139" s="81"/>
      <c r="D139" s="122"/>
      <c r="E139" s="165"/>
      <c r="F139" s="166"/>
      <c r="G139" s="167"/>
      <c r="H139" s="167"/>
      <c r="I139" s="160"/>
      <c r="J139" s="160"/>
      <c r="K139" s="160"/>
    </row>
    <row r="140" spans="1:11" s="77" customFormat="1" ht="34.200000000000003">
      <c r="A140" s="242" t="s">
        <v>3</v>
      </c>
      <c r="B140" s="240">
        <f>COUNT(#REF!)+1</f>
        <v>1</v>
      </c>
      <c r="C140" s="157" t="s">
        <v>320</v>
      </c>
      <c r="D140" s="122" t="s">
        <v>321</v>
      </c>
      <c r="E140" s="123" t="s">
        <v>2</v>
      </c>
      <c r="F140" s="142">
        <v>6</v>
      </c>
      <c r="G140" s="538"/>
      <c r="H140" s="128">
        <f>ROUND(F140*G140,2)</f>
        <v>0</v>
      </c>
      <c r="I140" s="160"/>
      <c r="J140" s="160"/>
      <c r="K140" s="160"/>
    </row>
    <row r="141" spans="1:11" s="77" customFormat="1" ht="11.4">
      <c r="A141" s="242"/>
      <c r="B141" s="240"/>
      <c r="C141" s="157"/>
      <c r="D141" s="122"/>
      <c r="E141" s="123"/>
      <c r="F141" s="142"/>
      <c r="G141" s="128"/>
      <c r="H141" s="128"/>
      <c r="I141" s="160"/>
      <c r="J141" s="160"/>
      <c r="K141" s="160"/>
    </row>
    <row r="142" spans="1:11" s="77" customFormat="1" ht="22.8">
      <c r="A142" s="242" t="s">
        <v>3</v>
      </c>
      <c r="B142" s="240">
        <f>COUNT(B140:B141)+1</f>
        <v>2</v>
      </c>
      <c r="C142" s="157" t="s">
        <v>320</v>
      </c>
      <c r="D142" s="122" t="s">
        <v>322</v>
      </c>
      <c r="E142" s="123" t="s">
        <v>2</v>
      </c>
      <c r="F142" s="142">
        <v>36</v>
      </c>
      <c r="G142" s="538"/>
      <c r="H142" s="128">
        <f>ROUND(F142*G142,2)</f>
        <v>0</v>
      </c>
      <c r="I142" s="160"/>
      <c r="J142" s="160"/>
      <c r="K142" s="160"/>
    </row>
    <row r="143" spans="1:11" s="77" customFormat="1" ht="11.4">
      <c r="A143" s="242"/>
      <c r="B143" s="191"/>
      <c r="C143" s="158"/>
      <c r="D143" s="122"/>
      <c r="E143" s="123"/>
      <c r="F143" s="142"/>
      <c r="G143" s="128"/>
      <c r="H143" s="128"/>
      <c r="I143" s="160"/>
      <c r="J143" s="160"/>
      <c r="K143" s="160"/>
    </row>
    <row r="144" spans="1:11" s="77" customFormat="1" ht="34.200000000000003">
      <c r="A144" s="242" t="s">
        <v>3</v>
      </c>
      <c r="B144" s="192">
        <f>COUNT($A$140:B143)+1</f>
        <v>3</v>
      </c>
      <c r="C144" s="78" t="s">
        <v>323</v>
      </c>
      <c r="D144" s="139" t="s">
        <v>324</v>
      </c>
      <c r="E144" s="234" t="s">
        <v>112</v>
      </c>
      <c r="F144" s="142">
        <v>9</v>
      </c>
      <c r="G144" s="538"/>
      <c r="H144" s="128">
        <f>ROUND(F144*G144,2)</f>
        <v>0</v>
      </c>
      <c r="I144" s="160"/>
      <c r="J144" s="160"/>
      <c r="K144" s="160"/>
    </row>
    <row r="145" spans="1:11" s="77" customFormat="1" ht="11.4">
      <c r="A145" s="242"/>
      <c r="B145" s="191"/>
      <c r="C145" s="158"/>
      <c r="D145" s="122"/>
      <c r="E145" s="123"/>
      <c r="F145" s="142"/>
      <c r="G145" s="128"/>
      <c r="H145" s="128"/>
      <c r="I145" s="160"/>
      <c r="J145" s="160"/>
      <c r="K145" s="160"/>
    </row>
    <row r="146" spans="1:11" s="77" customFormat="1" ht="12">
      <c r="A146" s="242" t="s">
        <v>3</v>
      </c>
      <c r="B146" s="192">
        <f>COUNT($A$140:B145)+1</f>
        <v>4</v>
      </c>
      <c r="C146" s="157" t="s">
        <v>325</v>
      </c>
      <c r="D146" s="139" t="s">
        <v>326</v>
      </c>
      <c r="E146" s="123" t="s">
        <v>112</v>
      </c>
      <c r="F146" s="142">
        <v>263</v>
      </c>
      <c r="G146" s="538"/>
      <c r="H146" s="128">
        <f>ROUND(F146*G146,2)</f>
        <v>0</v>
      </c>
      <c r="I146" s="160"/>
      <c r="J146" s="160"/>
      <c r="K146" s="160"/>
    </row>
    <row r="147" spans="1:11" s="77" customFormat="1" ht="11.4">
      <c r="A147" s="242"/>
      <c r="B147" s="191"/>
      <c r="C147" s="81"/>
      <c r="D147" s="122"/>
      <c r="E147" s="123"/>
      <c r="F147" s="142"/>
      <c r="G147" s="128"/>
      <c r="H147" s="128"/>
      <c r="I147" s="160"/>
      <c r="J147" s="160"/>
      <c r="K147" s="160"/>
    </row>
    <row r="148" spans="1:11" s="77" customFormat="1">
      <c r="A148" s="254"/>
      <c r="B148" s="255"/>
      <c r="C148" s="180" t="s">
        <v>327</v>
      </c>
      <c r="D148" s="181" t="s">
        <v>328</v>
      </c>
      <c r="E148" s="186"/>
      <c r="F148" s="187"/>
      <c r="G148" s="86"/>
      <c r="H148" s="172"/>
      <c r="I148" s="160"/>
      <c r="J148" s="160"/>
      <c r="K148" s="160"/>
    </row>
    <row r="149" spans="1:11" s="77" customFormat="1" ht="11.4">
      <c r="A149" s="242"/>
      <c r="B149" s="191"/>
      <c r="C149" s="81"/>
      <c r="D149" s="122"/>
      <c r="E149" s="165"/>
      <c r="F149" s="166"/>
      <c r="G149" s="167"/>
      <c r="H149" s="167"/>
      <c r="I149" s="160"/>
      <c r="J149" s="160"/>
      <c r="K149" s="160"/>
    </row>
    <row r="150" spans="1:11" s="77" customFormat="1" ht="57">
      <c r="A150" s="242" t="s">
        <v>3</v>
      </c>
      <c r="B150" s="192">
        <f>COUNT($A$140:B149)+1</f>
        <v>5</v>
      </c>
      <c r="C150" s="157" t="s">
        <v>329</v>
      </c>
      <c r="D150" s="122" t="s">
        <v>330</v>
      </c>
      <c r="E150" s="123" t="s">
        <v>112</v>
      </c>
      <c r="F150" s="142">
        <v>267</v>
      </c>
      <c r="G150" s="538"/>
      <c r="H150" s="128">
        <f>ROUND(F150*G150,2)</f>
        <v>0</v>
      </c>
      <c r="I150" s="160"/>
      <c r="J150" s="160"/>
      <c r="K150" s="160"/>
    </row>
    <row r="151" spans="1:11" s="77" customFormat="1" ht="11.4">
      <c r="A151" s="242"/>
      <c r="B151" s="192"/>
      <c r="C151" s="157"/>
      <c r="D151" s="122"/>
      <c r="E151" s="123"/>
      <c r="F151" s="142"/>
      <c r="G151" s="128"/>
      <c r="H151" s="128"/>
      <c r="I151" s="160"/>
      <c r="J151" s="160"/>
      <c r="K151" s="160"/>
    </row>
    <row r="152" spans="1:11" s="77" customFormat="1" ht="22.8">
      <c r="A152" s="242" t="s">
        <v>3</v>
      </c>
      <c r="B152" s="192">
        <f>COUNT($A$140:B151)+1</f>
        <v>6</v>
      </c>
      <c r="C152" s="157" t="s">
        <v>331</v>
      </c>
      <c r="D152" s="122" t="s">
        <v>332</v>
      </c>
      <c r="E152" s="123" t="s">
        <v>112</v>
      </c>
      <c r="F152" s="142">
        <v>267</v>
      </c>
      <c r="G152" s="538"/>
      <c r="H152" s="128">
        <f>ROUND(F152*G152,2)</f>
        <v>0</v>
      </c>
      <c r="I152" s="160"/>
      <c r="J152" s="160"/>
      <c r="K152" s="160"/>
    </row>
    <row r="153" spans="1:11" s="77" customFormat="1" ht="11.4">
      <c r="A153" s="242"/>
      <c r="B153" s="192"/>
      <c r="C153" s="157"/>
      <c r="D153" s="122"/>
      <c r="E153" s="123"/>
      <c r="F153" s="142"/>
      <c r="G153" s="128"/>
      <c r="H153" s="128"/>
      <c r="I153" s="160"/>
      <c r="J153" s="160"/>
      <c r="K153" s="160"/>
    </row>
    <row r="154" spans="1:11" s="77" customFormat="1" ht="22.8">
      <c r="A154" s="242" t="s">
        <v>3</v>
      </c>
      <c r="B154" s="192">
        <f>COUNT($A$140:B153)+1</f>
        <v>7</v>
      </c>
      <c r="C154" s="157" t="s">
        <v>333</v>
      </c>
      <c r="D154" s="122" t="s">
        <v>334</v>
      </c>
      <c r="E154" s="234" t="s">
        <v>125</v>
      </c>
      <c r="F154" s="142">
        <v>3</v>
      </c>
      <c r="G154" s="538"/>
      <c r="H154" s="128">
        <f>ROUND(F154*G154,2)</f>
        <v>0</v>
      </c>
      <c r="I154" s="160"/>
      <c r="J154" s="160"/>
      <c r="K154" s="160"/>
    </row>
    <row r="155" spans="1:11" s="77" customFormat="1">
      <c r="A155" s="242"/>
      <c r="B155" s="192"/>
      <c r="C155" s="183"/>
      <c r="D155" s="235"/>
      <c r="E155" s="165"/>
      <c r="F155" s="166"/>
      <c r="G155" s="167"/>
      <c r="H155" s="167"/>
      <c r="I155" s="160"/>
      <c r="J155" s="160"/>
      <c r="K155" s="160"/>
    </row>
    <row r="156" spans="1:11" s="77" customFormat="1">
      <c r="A156" s="254"/>
      <c r="B156" s="255"/>
      <c r="C156" s="180" t="s">
        <v>335</v>
      </c>
      <c r="D156" s="181" t="s">
        <v>336</v>
      </c>
      <c r="E156" s="186"/>
      <c r="F156" s="187"/>
      <c r="G156" s="86"/>
      <c r="H156" s="172"/>
      <c r="I156" s="160"/>
      <c r="J156" s="160"/>
      <c r="K156" s="160"/>
    </row>
    <row r="157" spans="1:11" s="77" customFormat="1" ht="11.4">
      <c r="A157" s="242"/>
      <c r="B157" s="192"/>
      <c r="C157" s="183"/>
      <c r="D157" s="202"/>
      <c r="E157" s="165"/>
      <c r="F157" s="166"/>
      <c r="G157" s="167"/>
      <c r="H157" s="167"/>
      <c r="I157" s="160"/>
      <c r="J157" s="160"/>
      <c r="K157" s="160"/>
    </row>
    <row r="158" spans="1:11" s="77" customFormat="1" ht="57">
      <c r="A158" s="242" t="s">
        <v>3</v>
      </c>
      <c r="B158" s="192">
        <f>COUNT($A$140:B157)+1</f>
        <v>8</v>
      </c>
      <c r="C158" s="157" t="s">
        <v>337</v>
      </c>
      <c r="D158" s="122" t="s">
        <v>338</v>
      </c>
      <c r="E158" s="123" t="s">
        <v>112</v>
      </c>
      <c r="F158" s="142">
        <v>12</v>
      </c>
      <c r="G158" s="538"/>
      <c r="H158" s="128">
        <f>ROUND(F158*G158,2)</f>
        <v>0</v>
      </c>
      <c r="I158" s="160"/>
      <c r="J158" s="160"/>
      <c r="K158" s="160"/>
    </row>
    <row r="159" spans="1:11" s="77" customFormat="1" ht="11.4">
      <c r="A159" s="242"/>
      <c r="B159" s="191"/>
      <c r="C159" s="81"/>
      <c r="D159" s="122"/>
      <c r="E159" s="165"/>
      <c r="F159" s="166"/>
      <c r="G159" s="167"/>
      <c r="H159" s="167"/>
      <c r="I159" s="160"/>
      <c r="J159" s="160"/>
      <c r="K159" s="160"/>
    </row>
    <row r="160" spans="1:11" s="77" customFormat="1">
      <c r="A160" s="254"/>
      <c r="B160" s="255"/>
      <c r="C160" s="180" t="s">
        <v>339</v>
      </c>
      <c r="D160" s="181" t="s">
        <v>340</v>
      </c>
      <c r="E160" s="186"/>
      <c r="F160" s="187"/>
      <c r="G160" s="86"/>
      <c r="H160" s="172"/>
      <c r="I160" s="160"/>
      <c r="J160" s="160"/>
      <c r="K160" s="160"/>
    </row>
    <row r="161" spans="1:11" s="77" customFormat="1" ht="11.4">
      <c r="A161" s="242"/>
      <c r="B161" s="191"/>
      <c r="C161" s="81"/>
      <c r="D161" s="122"/>
      <c r="E161" s="165"/>
      <c r="F161" s="166"/>
      <c r="G161" s="167"/>
      <c r="H161" s="167"/>
      <c r="I161" s="160"/>
      <c r="J161" s="160"/>
      <c r="K161" s="160"/>
    </row>
    <row r="162" spans="1:11" s="77" customFormat="1" ht="45.6">
      <c r="A162" s="242" t="s">
        <v>3</v>
      </c>
      <c r="B162" s="192">
        <f>COUNT($A$140:B161)+1</f>
        <v>9</v>
      </c>
      <c r="C162" s="157" t="s">
        <v>341</v>
      </c>
      <c r="D162" s="122" t="s">
        <v>342</v>
      </c>
      <c r="E162" s="234" t="s">
        <v>13</v>
      </c>
      <c r="F162" s="142">
        <v>2</v>
      </c>
      <c r="G162" s="538"/>
      <c r="H162" s="128">
        <f>ROUND(F162*G162,2)</f>
        <v>0</v>
      </c>
      <c r="I162" s="160"/>
      <c r="J162" s="160"/>
      <c r="K162" s="160"/>
    </row>
    <row r="163" spans="1:11" s="77" customFormat="1" ht="11.4">
      <c r="A163" s="242"/>
      <c r="B163" s="192"/>
      <c r="C163" s="81"/>
      <c r="D163" s="122"/>
      <c r="E163" s="165"/>
      <c r="F163" s="142"/>
      <c r="G163" s="167"/>
      <c r="H163" s="167"/>
      <c r="I163" s="160"/>
      <c r="J163" s="160"/>
      <c r="K163" s="160"/>
    </row>
    <row r="164" spans="1:11" s="77" customFormat="1">
      <c r="A164" s="254"/>
      <c r="B164" s="255"/>
      <c r="C164" s="180" t="s">
        <v>343</v>
      </c>
      <c r="D164" s="181" t="s">
        <v>344</v>
      </c>
      <c r="E164" s="186"/>
      <c r="F164" s="134"/>
      <c r="G164" s="86"/>
      <c r="H164" s="172"/>
      <c r="I164" s="160"/>
      <c r="J164" s="160"/>
      <c r="K164" s="160"/>
    </row>
    <row r="165" spans="1:11" s="77" customFormat="1">
      <c r="A165" s="254"/>
      <c r="B165" s="255"/>
      <c r="C165" s="180"/>
      <c r="D165" s="181"/>
      <c r="E165" s="186"/>
      <c r="F165" s="134"/>
      <c r="G165" s="86"/>
      <c r="H165" s="172"/>
      <c r="I165" s="160"/>
      <c r="J165" s="160"/>
      <c r="K165" s="160"/>
    </row>
    <row r="166" spans="1:11" s="77" customFormat="1" ht="34.200000000000003">
      <c r="A166" s="242" t="s">
        <v>3</v>
      </c>
      <c r="B166" s="192">
        <f>COUNT($A$140:B165)+1</f>
        <v>10</v>
      </c>
      <c r="C166" s="157" t="s">
        <v>345</v>
      </c>
      <c r="D166" s="122" t="s">
        <v>346</v>
      </c>
      <c r="E166" s="123" t="s">
        <v>112</v>
      </c>
      <c r="F166" s="134">
        <v>18</v>
      </c>
      <c r="G166" s="538"/>
      <c r="H166" s="128">
        <f>ROUND(F166*G166,2)</f>
        <v>0</v>
      </c>
      <c r="I166" s="160"/>
      <c r="J166" s="160"/>
      <c r="K166" s="160"/>
    </row>
    <row r="167" spans="1:11" s="77" customFormat="1" ht="11.4">
      <c r="A167" s="242"/>
      <c r="B167" s="192"/>
      <c r="C167" s="157"/>
      <c r="D167" s="122"/>
      <c r="E167" s="123"/>
      <c r="F167" s="142"/>
      <c r="G167" s="167"/>
      <c r="H167" s="167"/>
      <c r="I167" s="160"/>
      <c r="J167" s="160"/>
      <c r="K167" s="160"/>
    </row>
    <row r="168" spans="1:11" s="77" customFormat="1" ht="34.200000000000003">
      <c r="A168" s="242" t="s">
        <v>3</v>
      </c>
      <c r="B168" s="192">
        <f>COUNT($A$140:B167)+1</f>
        <v>11</v>
      </c>
      <c r="C168" s="157" t="s">
        <v>347</v>
      </c>
      <c r="D168" s="122" t="s">
        <v>348</v>
      </c>
      <c r="E168" s="123" t="s">
        <v>112</v>
      </c>
      <c r="F168" s="142">
        <v>22</v>
      </c>
      <c r="G168" s="538"/>
      <c r="H168" s="128">
        <f>ROUND(F168*G168,2)</f>
        <v>0</v>
      </c>
      <c r="I168" s="160"/>
      <c r="J168" s="160"/>
      <c r="K168" s="160"/>
    </row>
    <row r="169" spans="1:11" s="77" customFormat="1" ht="11.4">
      <c r="A169" s="242"/>
      <c r="B169" s="192"/>
      <c r="C169" s="157"/>
      <c r="D169" s="122"/>
      <c r="E169" s="123"/>
      <c r="F169" s="142"/>
      <c r="G169" s="167"/>
      <c r="H169" s="167"/>
      <c r="I169" s="160"/>
      <c r="J169" s="160"/>
      <c r="K169" s="160"/>
    </row>
    <row r="170" spans="1:11" s="77" customFormat="1" ht="34.200000000000003">
      <c r="A170" s="242" t="s">
        <v>3</v>
      </c>
      <c r="B170" s="192">
        <f>COUNT($A$140:B169)+1</f>
        <v>12</v>
      </c>
      <c r="C170" s="157" t="s">
        <v>349</v>
      </c>
      <c r="D170" s="122" t="s">
        <v>350</v>
      </c>
      <c r="E170" s="123" t="s">
        <v>13</v>
      </c>
      <c r="F170" s="142">
        <v>2</v>
      </c>
      <c r="G170" s="538"/>
      <c r="H170" s="128">
        <f>ROUND(F170*G170,2)</f>
        <v>0</v>
      </c>
      <c r="I170" s="160"/>
      <c r="J170" s="160"/>
      <c r="K170" s="160"/>
    </row>
    <row r="171" spans="1:11" s="77" customFormat="1" ht="11.4">
      <c r="A171" s="242"/>
      <c r="B171" s="192"/>
      <c r="C171" s="157"/>
      <c r="D171" s="122"/>
      <c r="E171" s="123"/>
      <c r="F171" s="142"/>
      <c r="G171" s="167"/>
      <c r="H171" s="167"/>
      <c r="I171" s="160"/>
      <c r="J171" s="160"/>
      <c r="K171" s="160"/>
    </row>
    <row r="172" spans="1:11" s="77" customFormat="1" ht="34.200000000000003">
      <c r="A172" s="242" t="s">
        <v>3</v>
      </c>
      <c r="B172" s="192">
        <f>COUNT($A$140:B171)+1</f>
        <v>13</v>
      </c>
      <c r="C172" s="157" t="s">
        <v>351</v>
      </c>
      <c r="D172" s="122" t="s">
        <v>352</v>
      </c>
      <c r="E172" s="123" t="s">
        <v>13</v>
      </c>
      <c r="F172" s="142">
        <v>2</v>
      </c>
      <c r="G172" s="538"/>
      <c r="H172" s="128">
        <f>ROUND(F172*G172,2)</f>
        <v>0</v>
      </c>
      <c r="I172" s="160"/>
      <c r="J172" s="160"/>
      <c r="K172" s="160"/>
    </row>
    <row r="173" spans="1:11" s="77" customFormat="1" ht="11.4">
      <c r="A173" s="242"/>
      <c r="B173" s="192"/>
      <c r="C173" s="157"/>
      <c r="D173" s="122"/>
      <c r="E173" s="123"/>
      <c r="F173" s="142"/>
      <c r="G173" s="167"/>
      <c r="H173" s="167"/>
      <c r="I173" s="160"/>
      <c r="J173" s="160"/>
      <c r="K173" s="160"/>
    </row>
    <row r="174" spans="1:11" s="77" customFormat="1" ht="34.200000000000003">
      <c r="A174" s="242" t="s">
        <v>3</v>
      </c>
      <c r="B174" s="192">
        <f>COUNT($A$140:B173)+1</f>
        <v>14</v>
      </c>
      <c r="C174" s="157" t="s">
        <v>353</v>
      </c>
      <c r="D174" s="122" t="s">
        <v>354</v>
      </c>
      <c r="E174" s="123" t="s">
        <v>13</v>
      </c>
      <c r="F174" s="142">
        <v>2</v>
      </c>
      <c r="G174" s="538"/>
      <c r="H174" s="128">
        <f>ROUND(F174*G174,2)</f>
        <v>0</v>
      </c>
      <c r="I174" s="160"/>
      <c r="J174" s="160"/>
      <c r="K174" s="160"/>
    </row>
    <row r="175" spans="1:11" s="77" customFormat="1">
      <c r="A175" s="250"/>
      <c r="B175" s="251"/>
      <c r="C175" s="185"/>
      <c r="D175" s="105"/>
      <c r="E175" s="105"/>
      <c r="F175" s="323"/>
      <c r="G175" s="186"/>
      <c r="H175" s="186"/>
      <c r="I175" s="160"/>
      <c r="J175" s="160"/>
      <c r="K175" s="160"/>
    </row>
    <row r="176" spans="1:11" s="77" customFormat="1" ht="13.8" thickBot="1">
      <c r="A176" s="248"/>
      <c r="B176" s="249"/>
      <c r="C176" s="184"/>
      <c r="D176" s="106" t="str">
        <f>CONCATENATE(B136," ",D136," - SKUPAJ:")</f>
        <v>IV. ODVODNJAVANJE - SKUPAJ:</v>
      </c>
      <c r="E176" s="106"/>
      <c r="F176" s="322"/>
      <c r="G176" s="175"/>
      <c r="H176" s="133">
        <f>SUM(H140:H174)</f>
        <v>0</v>
      </c>
      <c r="I176" s="160"/>
      <c r="J176" s="160"/>
      <c r="K176" s="160"/>
    </row>
    <row r="177" spans="1:11" s="77" customFormat="1">
      <c r="A177" s="250"/>
      <c r="B177" s="251"/>
      <c r="C177" s="185"/>
      <c r="D177" s="105"/>
      <c r="E177" s="105"/>
      <c r="F177" s="323"/>
      <c r="G177" s="186"/>
      <c r="H177" s="186"/>
      <c r="I177" s="160"/>
      <c r="J177" s="160"/>
      <c r="K177" s="160"/>
    </row>
    <row r="178" spans="1:11" s="77" customFormat="1" ht="16.2" thickBot="1">
      <c r="A178" s="252"/>
      <c r="B178" s="253" t="s">
        <v>131</v>
      </c>
      <c r="C178" s="188"/>
      <c r="D178" s="131" t="s">
        <v>113</v>
      </c>
      <c r="E178" s="189"/>
      <c r="F178" s="324"/>
      <c r="G178" s="170"/>
      <c r="H178" s="170"/>
      <c r="I178" s="160"/>
      <c r="J178" s="160"/>
      <c r="K178" s="160"/>
    </row>
    <row r="179" spans="1:11" s="77" customFormat="1" ht="15.6">
      <c r="A179" s="256"/>
      <c r="B179" s="257"/>
      <c r="C179" s="193"/>
      <c r="D179" s="138"/>
      <c r="E179" s="194"/>
      <c r="F179" s="334"/>
      <c r="G179" s="195"/>
      <c r="H179" s="195"/>
      <c r="I179" s="160"/>
      <c r="J179" s="160"/>
      <c r="K179" s="160"/>
    </row>
    <row r="180" spans="1:11" s="77" customFormat="1" ht="15.6">
      <c r="A180" s="256"/>
      <c r="B180" s="257"/>
      <c r="C180" s="180" t="s">
        <v>215</v>
      </c>
      <c r="D180" s="181" t="s">
        <v>216</v>
      </c>
      <c r="E180" s="194"/>
      <c r="F180" s="334"/>
      <c r="G180" s="195"/>
      <c r="H180" s="195"/>
      <c r="I180" s="160"/>
      <c r="J180" s="160"/>
      <c r="K180" s="160"/>
    </row>
    <row r="181" spans="1:11" s="77" customFormat="1">
      <c r="A181" s="254"/>
      <c r="B181" s="255"/>
      <c r="C181" s="190"/>
      <c r="D181" s="132"/>
      <c r="E181" s="186"/>
      <c r="F181" s="187"/>
      <c r="G181" s="86"/>
      <c r="H181" s="196"/>
      <c r="I181" s="160"/>
      <c r="J181" s="160"/>
      <c r="K181" s="160"/>
    </row>
    <row r="182" spans="1:11" s="77" customFormat="1" ht="22.8">
      <c r="A182" s="242" t="s">
        <v>131</v>
      </c>
      <c r="B182" s="240">
        <f>1</f>
        <v>1</v>
      </c>
      <c r="C182" s="157" t="s">
        <v>236</v>
      </c>
      <c r="D182" s="122" t="s">
        <v>237</v>
      </c>
      <c r="E182" s="123" t="s">
        <v>13</v>
      </c>
      <c r="F182" s="142">
        <v>4</v>
      </c>
      <c r="G182" s="538"/>
      <c r="H182" s="128">
        <f>ROUND(F182*G182,2)</f>
        <v>0</v>
      </c>
      <c r="I182" s="160"/>
      <c r="J182" s="160"/>
      <c r="K182" s="160"/>
    </row>
    <row r="183" spans="1:11" s="77" customFormat="1" ht="11.4">
      <c r="A183" s="263"/>
      <c r="B183" s="240"/>
      <c r="C183" s="157"/>
      <c r="D183" s="122"/>
      <c r="E183" s="129"/>
      <c r="F183" s="142"/>
      <c r="G183" s="197"/>
      <c r="H183" s="167"/>
      <c r="I183" s="160"/>
      <c r="J183" s="160"/>
      <c r="K183" s="160"/>
    </row>
    <row r="184" spans="1:11" s="77" customFormat="1" ht="34.200000000000003">
      <c r="A184" s="242" t="s">
        <v>131</v>
      </c>
      <c r="B184" s="192">
        <f>COUNT($A$181:B183)+1</f>
        <v>2</v>
      </c>
      <c r="C184" s="157" t="s">
        <v>355</v>
      </c>
      <c r="D184" s="122" t="s">
        <v>240</v>
      </c>
      <c r="E184" s="123" t="s">
        <v>13</v>
      </c>
      <c r="F184" s="142">
        <v>4</v>
      </c>
      <c r="G184" s="538"/>
      <c r="H184" s="128">
        <f>ROUND(F184*G184,2)</f>
        <v>0</v>
      </c>
      <c r="I184" s="160"/>
      <c r="J184" s="160"/>
      <c r="K184" s="160"/>
    </row>
    <row r="185" spans="1:11" s="77" customFormat="1" ht="11.4">
      <c r="A185" s="242"/>
      <c r="B185" s="192"/>
      <c r="C185" s="157"/>
      <c r="D185" s="122"/>
      <c r="E185" s="123"/>
      <c r="F185" s="142"/>
      <c r="G185" s="128"/>
      <c r="H185" s="128"/>
      <c r="I185" s="160"/>
      <c r="J185" s="160"/>
      <c r="K185" s="160"/>
    </row>
    <row r="186" spans="1:11" s="77" customFormat="1" ht="34.200000000000003">
      <c r="A186" s="242" t="s">
        <v>131</v>
      </c>
      <c r="B186" s="192">
        <f>COUNT($A$181:B185)+1</f>
        <v>3</v>
      </c>
      <c r="C186" s="157" t="s">
        <v>356</v>
      </c>
      <c r="D186" s="122" t="s">
        <v>357</v>
      </c>
      <c r="E186" s="123" t="s">
        <v>13</v>
      </c>
      <c r="F186" s="142">
        <v>2</v>
      </c>
      <c r="G186" s="538"/>
      <c r="H186" s="128">
        <f>ROUND(F186*G186,2)</f>
        <v>0</v>
      </c>
      <c r="I186" s="160"/>
      <c r="J186" s="160"/>
      <c r="K186" s="160"/>
    </row>
    <row r="187" spans="1:11" s="77" customFormat="1" ht="11.4">
      <c r="A187" s="242"/>
      <c r="B187" s="192"/>
      <c r="C187" s="183"/>
      <c r="D187" s="122"/>
      <c r="E187" s="129"/>
      <c r="F187" s="142"/>
      <c r="G187" s="197"/>
      <c r="H187" s="167"/>
      <c r="I187" s="160"/>
      <c r="J187" s="160"/>
      <c r="K187" s="160"/>
    </row>
    <row r="188" spans="1:11" s="77" customFormat="1" ht="34.200000000000003">
      <c r="A188" s="242" t="s">
        <v>131</v>
      </c>
      <c r="B188" s="192">
        <f>COUNT($A$181:B187)+1</f>
        <v>4</v>
      </c>
      <c r="C188" s="157" t="s">
        <v>358</v>
      </c>
      <c r="D188" s="122" t="s">
        <v>359</v>
      </c>
      <c r="E188" s="123" t="s">
        <v>13</v>
      </c>
      <c r="F188" s="142">
        <v>6</v>
      </c>
      <c r="G188" s="538"/>
      <c r="H188" s="128">
        <f>ROUND(F188*G188,2)</f>
        <v>0</v>
      </c>
      <c r="I188" s="160"/>
      <c r="J188" s="160"/>
      <c r="K188" s="160"/>
    </row>
    <row r="189" spans="1:11" s="77" customFormat="1" ht="11.4">
      <c r="A189" s="242"/>
      <c r="B189" s="192"/>
      <c r="C189" s="183"/>
      <c r="D189" s="122"/>
      <c r="E189" s="129"/>
      <c r="F189" s="142"/>
      <c r="G189" s="197"/>
      <c r="H189" s="167"/>
      <c r="I189" s="160"/>
      <c r="J189" s="160"/>
      <c r="K189" s="160"/>
    </row>
    <row r="190" spans="1:11" s="77" customFormat="1" ht="34.200000000000003">
      <c r="A190" s="242" t="s">
        <v>131</v>
      </c>
      <c r="B190" s="192">
        <f>COUNT($A$181:B189)+1</f>
        <v>5</v>
      </c>
      <c r="C190" s="157" t="s">
        <v>246</v>
      </c>
      <c r="D190" s="122" t="s">
        <v>360</v>
      </c>
      <c r="E190" s="123" t="s">
        <v>13</v>
      </c>
      <c r="F190" s="142">
        <v>2</v>
      </c>
      <c r="G190" s="538"/>
      <c r="H190" s="128">
        <f>ROUND(F190*G190,2)</f>
        <v>0</v>
      </c>
      <c r="I190" s="160"/>
      <c r="J190" s="160"/>
      <c r="K190" s="160"/>
    </row>
    <row r="191" spans="1:11" s="77" customFormat="1" ht="11.4">
      <c r="A191" s="242"/>
      <c r="B191" s="192"/>
      <c r="C191" s="157"/>
      <c r="D191" s="122"/>
      <c r="E191" s="123"/>
      <c r="F191" s="142"/>
      <c r="G191" s="128"/>
      <c r="H191" s="128"/>
      <c r="I191" s="160"/>
      <c r="J191" s="160"/>
      <c r="K191" s="160"/>
    </row>
    <row r="192" spans="1:11" s="77" customFormat="1" ht="22.8">
      <c r="A192" s="242" t="s">
        <v>131</v>
      </c>
      <c r="B192" s="192">
        <f>COUNT($A$181:B191)+1</f>
        <v>6</v>
      </c>
      <c r="C192" s="157"/>
      <c r="D192" s="122" t="s">
        <v>361</v>
      </c>
      <c r="E192" s="123" t="s">
        <v>362</v>
      </c>
      <c r="F192" s="142">
        <v>4</v>
      </c>
      <c r="G192" s="538"/>
      <c r="H192" s="128">
        <f>ROUND(F192*G192,2)</f>
        <v>0</v>
      </c>
      <c r="I192" s="160"/>
      <c r="J192" s="160"/>
      <c r="K192" s="160"/>
    </row>
    <row r="193" spans="1:11" s="77" customFormat="1" ht="11.4">
      <c r="A193" s="242"/>
      <c r="B193" s="240"/>
      <c r="C193" s="183"/>
      <c r="D193" s="122" t="s">
        <v>41</v>
      </c>
      <c r="E193" s="101"/>
      <c r="F193" s="166"/>
      <c r="G193" s="197"/>
      <c r="H193" s="167"/>
      <c r="I193" s="160"/>
      <c r="J193" s="160"/>
      <c r="K193" s="160"/>
    </row>
    <row r="194" spans="1:11" s="77" customFormat="1" ht="15.6">
      <c r="A194" s="256"/>
      <c r="B194" s="257"/>
      <c r="C194" s="180" t="s">
        <v>221</v>
      </c>
      <c r="D194" s="181" t="s">
        <v>222</v>
      </c>
      <c r="E194" s="194"/>
      <c r="F194" s="334"/>
      <c r="G194" s="195"/>
      <c r="H194" s="195"/>
      <c r="I194" s="160"/>
      <c r="J194" s="160"/>
      <c r="K194" s="160"/>
    </row>
    <row r="195" spans="1:11" s="77" customFormat="1" ht="11.4">
      <c r="A195" s="242"/>
      <c r="B195" s="240"/>
      <c r="C195" s="183"/>
      <c r="D195" s="122" t="s">
        <v>41</v>
      </c>
      <c r="E195" s="101"/>
      <c r="F195" s="166"/>
      <c r="G195" s="197"/>
      <c r="H195" s="167"/>
      <c r="I195" s="160"/>
      <c r="J195" s="160"/>
      <c r="K195" s="160"/>
    </row>
    <row r="196" spans="1:11" s="77" customFormat="1" ht="45.6">
      <c r="A196" s="242" t="s">
        <v>131</v>
      </c>
      <c r="B196" s="192">
        <f>COUNT($A$181:B195)+1</f>
        <v>7</v>
      </c>
      <c r="C196" s="81" t="s">
        <v>363</v>
      </c>
      <c r="D196" s="122" t="s">
        <v>364</v>
      </c>
      <c r="E196" s="123" t="s">
        <v>112</v>
      </c>
      <c r="F196" s="142">
        <v>134</v>
      </c>
      <c r="G196" s="538"/>
      <c r="H196" s="128">
        <f>ROUND(F196*G196,2)</f>
        <v>0</v>
      </c>
      <c r="I196" s="160"/>
      <c r="J196" s="160"/>
      <c r="K196" s="160"/>
    </row>
    <row r="197" spans="1:11" s="77" customFormat="1" ht="11.4">
      <c r="A197" s="263"/>
      <c r="B197" s="240"/>
      <c r="C197" s="183"/>
      <c r="D197" s="122"/>
      <c r="E197" s="129"/>
      <c r="F197" s="142"/>
      <c r="G197" s="197"/>
      <c r="H197" s="167"/>
      <c r="I197" s="160"/>
      <c r="J197" s="160"/>
      <c r="K197" s="160"/>
    </row>
    <row r="198" spans="1:11" s="77" customFormat="1" ht="57">
      <c r="A198" s="242" t="s">
        <v>131</v>
      </c>
      <c r="B198" s="192">
        <f>COUNT($A$181:B197)+1</f>
        <v>8</v>
      </c>
      <c r="C198" s="81" t="s">
        <v>365</v>
      </c>
      <c r="D198" s="122" t="s">
        <v>366</v>
      </c>
      <c r="E198" s="123" t="s">
        <v>2</v>
      </c>
      <c r="F198" s="142">
        <v>14.63</v>
      </c>
      <c r="G198" s="538"/>
      <c r="H198" s="128">
        <f>ROUND(F198*G198,2)</f>
        <v>0</v>
      </c>
      <c r="I198" s="160"/>
      <c r="J198" s="160"/>
      <c r="K198" s="160"/>
    </row>
    <row r="199" spans="1:11" s="77" customFormat="1" ht="11.4">
      <c r="A199" s="263"/>
      <c r="B199" s="240"/>
      <c r="C199" s="183"/>
      <c r="D199" s="122"/>
      <c r="E199" s="129"/>
      <c r="F199" s="142"/>
      <c r="G199" s="197"/>
      <c r="H199" s="167"/>
      <c r="I199" s="160"/>
      <c r="J199" s="160"/>
      <c r="K199" s="160"/>
    </row>
    <row r="200" spans="1:11" s="77" customFormat="1" ht="68.400000000000006">
      <c r="A200" s="242" t="s">
        <v>131</v>
      </c>
      <c r="B200" s="192">
        <f>COUNT($A$181:B199)+1</f>
        <v>9</v>
      </c>
      <c r="C200" s="81" t="s">
        <v>223</v>
      </c>
      <c r="D200" s="122" t="s">
        <v>367</v>
      </c>
      <c r="E200" s="123" t="s">
        <v>2</v>
      </c>
      <c r="F200" s="142">
        <v>3</v>
      </c>
      <c r="G200" s="538"/>
      <c r="H200" s="128">
        <f>ROUND(F200*G200,2)</f>
        <v>0</v>
      </c>
      <c r="I200" s="160"/>
      <c r="J200" s="160"/>
      <c r="K200" s="160"/>
    </row>
    <row r="201" spans="1:11" s="77" customFormat="1" ht="11.4">
      <c r="A201" s="265"/>
      <c r="B201" s="265"/>
      <c r="C201" s="81"/>
      <c r="D201" s="122"/>
      <c r="E201" s="123"/>
      <c r="F201" s="142"/>
      <c r="G201" s="128"/>
      <c r="H201" s="128"/>
      <c r="I201" s="160"/>
      <c r="J201" s="160"/>
      <c r="K201" s="160"/>
    </row>
    <row r="202" spans="1:11" s="77" customFormat="1" ht="68.400000000000006">
      <c r="A202" s="242" t="s">
        <v>131</v>
      </c>
      <c r="B202" s="192">
        <f>COUNT($A$181:B200)+1</f>
        <v>10</v>
      </c>
      <c r="C202" s="81" t="s">
        <v>368</v>
      </c>
      <c r="D202" s="122" t="s">
        <v>369</v>
      </c>
      <c r="E202" s="123" t="s">
        <v>2</v>
      </c>
      <c r="F202" s="142">
        <v>6</v>
      </c>
      <c r="G202" s="538"/>
      <c r="H202" s="128">
        <f>ROUND(F202*G202,2)</f>
        <v>0</v>
      </c>
      <c r="I202" s="160"/>
      <c r="J202" s="160"/>
      <c r="K202" s="160"/>
    </row>
    <row r="203" spans="1:11" s="77" customFormat="1" ht="11.4">
      <c r="A203" s="242"/>
      <c r="B203" s="192"/>
      <c r="C203" s="183"/>
      <c r="D203" s="122"/>
      <c r="E203" s="129"/>
      <c r="F203" s="142"/>
      <c r="G203" s="197"/>
      <c r="H203" s="167"/>
      <c r="I203" s="160"/>
      <c r="J203" s="160"/>
      <c r="K203" s="160"/>
    </row>
    <row r="204" spans="1:11" s="77" customFormat="1" ht="22.8">
      <c r="A204" s="242" t="s">
        <v>131</v>
      </c>
      <c r="B204" s="192">
        <f>COUNT($A$181:B203)+1</f>
        <v>11</v>
      </c>
      <c r="C204" s="81" t="s">
        <v>370</v>
      </c>
      <c r="D204" s="122" t="s">
        <v>371</v>
      </c>
      <c r="E204" s="123" t="s">
        <v>112</v>
      </c>
      <c r="F204" s="142">
        <v>124</v>
      </c>
      <c r="G204" s="538"/>
      <c r="H204" s="128">
        <f>ROUND(F204*G204,2)</f>
        <v>0</v>
      </c>
      <c r="I204" s="160"/>
      <c r="J204" s="160"/>
      <c r="K204" s="160"/>
    </row>
    <row r="205" spans="1:11" s="77" customFormat="1" ht="11.4">
      <c r="A205" s="242"/>
      <c r="B205" s="191"/>
      <c r="C205" s="81"/>
      <c r="D205" s="122"/>
      <c r="E205" s="123"/>
      <c r="F205" s="142"/>
      <c r="G205" s="167"/>
      <c r="H205" s="167"/>
      <c r="I205" s="160"/>
      <c r="J205" s="160"/>
      <c r="K205" s="160"/>
    </row>
    <row r="206" spans="1:11" s="77" customFormat="1" ht="22.8">
      <c r="A206" s="242" t="s">
        <v>131</v>
      </c>
      <c r="B206" s="192">
        <f>COUNT($A$181:B205)+1</f>
        <v>12</v>
      </c>
      <c r="C206" s="158" t="s">
        <v>372</v>
      </c>
      <c r="D206" s="122" t="s">
        <v>373</v>
      </c>
      <c r="E206" s="123" t="s">
        <v>112</v>
      </c>
      <c r="F206" s="142">
        <v>92</v>
      </c>
      <c r="G206" s="538"/>
      <c r="H206" s="128">
        <f>ROUND(F206*G206,2)</f>
        <v>0</v>
      </c>
      <c r="I206" s="160"/>
      <c r="J206" s="160"/>
      <c r="K206" s="160"/>
    </row>
    <row r="207" spans="1:11" s="77" customFormat="1" ht="11.4">
      <c r="A207" s="242"/>
      <c r="B207" s="264"/>
      <c r="C207" s="198"/>
      <c r="D207" s="136"/>
      <c r="E207" s="101"/>
      <c r="F207" s="182"/>
      <c r="G207" s="197"/>
      <c r="H207" s="167"/>
      <c r="I207" s="160"/>
      <c r="J207" s="160"/>
      <c r="K207" s="160"/>
    </row>
    <row r="208" spans="1:11" s="77" customFormat="1" ht="13.8" thickBot="1">
      <c r="A208" s="248"/>
      <c r="B208" s="249"/>
      <c r="C208" s="184"/>
      <c r="D208" s="106" t="str">
        <f>CONCATENATE(B178," ",D178," - SKUPAJ:")</f>
        <v>VI. PROMETNA OPREMA  - SKUPAJ:</v>
      </c>
      <c r="E208" s="106"/>
      <c r="F208" s="322"/>
      <c r="G208" s="175"/>
      <c r="H208" s="133">
        <f>SUM(H182:H206)</f>
        <v>0</v>
      </c>
      <c r="I208" s="160"/>
      <c r="J208" s="160"/>
      <c r="K208" s="160"/>
    </row>
    <row r="209" spans="1:11" s="77" customFormat="1">
      <c r="A209" s="250"/>
      <c r="B209" s="251"/>
      <c r="C209" s="185"/>
      <c r="D209" s="103"/>
      <c r="E209" s="103"/>
      <c r="F209" s="331"/>
      <c r="G209" s="199"/>
      <c r="H209" s="200"/>
      <c r="I209" s="160"/>
      <c r="J209" s="160"/>
      <c r="K209" s="160"/>
    </row>
    <row r="210" spans="1:11" s="77" customFormat="1">
      <c r="A210" s="203"/>
      <c r="B210" s="204"/>
      <c r="C210" s="204"/>
      <c r="D210" s="205"/>
      <c r="E210" s="199"/>
      <c r="F210" s="200"/>
      <c r="G210" s="204"/>
      <c r="H210" s="206"/>
      <c r="I210" s="160"/>
      <c r="J210" s="160"/>
      <c r="K210" s="160"/>
    </row>
    <row r="211" spans="1:11" s="77" customFormat="1" ht="18" thickBot="1">
      <c r="A211" s="104" t="s">
        <v>106</v>
      </c>
      <c r="B211" s="207"/>
      <c r="C211" s="207"/>
      <c r="D211" s="208"/>
      <c r="E211" s="209"/>
      <c r="F211" s="325"/>
      <c r="G211" s="210"/>
      <c r="H211" s="210"/>
      <c r="I211" s="160"/>
      <c r="J211" s="160"/>
      <c r="K211" s="160"/>
    </row>
    <row r="212" spans="1:11" s="77" customFormat="1">
      <c r="A212" s="211"/>
      <c r="B212" s="212"/>
      <c r="C212" s="212"/>
      <c r="D212" s="213"/>
      <c r="E212" s="214"/>
      <c r="F212" s="326"/>
      <c r="G212" s="212"/>
      <c r="H212" s="212"/>
      <c r="I212" s="160"/>
      <c r="J212" s="160"/>
      <c r="K212" s="160"/>
    </row>
    <row r="213" spans="1:11" s="77" customFormat="1" ht="11.4">
      <c r="A213" s="82" t="s">
        <v>1</v>
      </c>
      <c r="B213" s="97"/>
      <c r="C213" s="97"/>
      <c r="D213" s="215"/>
      <c r="E213" s="216"/>
      <c r="F213" s="182"/>
      <c r="G213" s="97"/>
      <c r="H213" s="97"/>
      <c r="I213" s="160"/>
      <c r="J213" s="160"/>
      <c r="K213" s="160"/>
    </row>
    <row r="214" spans="1:11" s="77" customFormat="1">
      <c r="A214" s="217"/>
      <c r="B214" s="218"/>
      <c r="C214" s="218"/>
      <c r="D214" s="219"/>
      <c r="E214" s="220"/>
      <c r="F214" s="327"/>
      <c r="G214" s="221"/>
      <c r="H214" s="84" t="s">
        <v>41</v>
      </c>
      <c r="I214" s="160"/>
      <c r="J214" s="160"/>
      <c r="K214" s="160"/>
    </row>
    <row r="215" spans="1:11" s="77" customFormat="1">
      <c r="A215" s="99"/>
      <c r="B215" s="120"/>
      <c r="C215" s="120"/>
      <c r="D215" s="100"/>
      <c r="E215" s="92"/>
      <c r="F215" s="141"/>
      <c r="G215" s="98"/>
      <c r="H215" s="98"/>
      <c r="I215" s="160"/>
      <c r="J215" s="160"/>
      <c r="K215" s="160"/>
    </row>
    <row r="216" spans="1:11" s="77" customFormat="1">
      <c r="A216" s="222"/>
      <c r="B216" s="223" t="str">
        <f>B13</f>
        <v>I.</v>
      </c>
      <c r="C216" s="223"/>
      <c r="D216" s="107" t="str">
        <f>+D13</f>
        <v>PREDDELA</v>
      </c>
      <c r="E216" s="224"/>
      <c r="F216" s="328"/>
      <c r="G216" s="224"/>
      <c r="H216" s="225">
        <f>+H51</f>
        <v>0</v>
      </c>
      <c r="I216" s="160"/>
      <c r="J216" s="160"/>
      <c r="K216" s="160"/>
    </row>
    <row r="217" spans="1:11" s="77" customFormat="1">
      <c r="A217" s="203"/>
      <c r="B217" s="204"/>
      <c r="C217" s="204"/>
      <c r="D217" s="205"/>
      <c r="E217" s="199"/>
      <c r="F217" s="200"/>
      <c r="G217" s="204"/>
      <c r="H217" s="206"/>
      <c r="I217" s="160"/>
      <c r="J217" s="160"/>
      <c r="K217" s="160"/>
    </row>
    <row r="218" spans="1:11" s="77" customFormat="1">
      <c r="A218" s="222"/>
      <c r="B218" s="223" t="str">
        <f>B53</f>
        <v>II.</v>
      </c>
      <c r="C218" s="223"/>
      <c r="D218" s="107" t="str">
        <f>+D53</f>
        <v>ZEMELJSKA DELA IN TEMELJENJE</v>
      </c>
      <c r="E218" s="224"/>
      <c r="F218" s="328"/>
      <c r="G218" s="224"/>
      <c r="H218" s="225">
        <f>+H104</f>
        <v>0</v>
      </c>
      <c r="I218" s="160"/>
      <c r="J218" s="160"/>
      <c r="K218" s="160"/>
    </row>
    <row r="219" spans="1:11" s="77" customFormat="1">
      <c r="A219" s="222"/>
      <c r="B219" s="223"/>
      <c r="C219" s="223"/>
      <c r="D219" s="107"/>
      <c r="E219" s="224"/>
      <c r="F219" s="328"/>
      <c r="G219" s="224"/>
      <c r="H219" s="225"/>
      <c r="I219" s="160"/>
      <c r="J219" s="160"/>
      <c r="K219" s="160"/>
    </row>
    <row r="220" spans="1:11" s="77" customFormat="1">
      <c r="A220" s="222"/>
      <c r="B220" s="223" t="str">
        <f>B106</f>
        <v>III.</v>
      </c>
      <c r="C220" s="223"/>
      <c r="D220" s="107" t="str">
        <f>+D106</f>
        <v>VOZIŠČNE KONSTRUKCIJE</v>
      </c>
      <c r="E220" s="224"/>
      <c r="F220" s="328"/>
      <c r="G220" s="224"/>
      <c r="H220" s="225">
        <f>$H$134</f>
        <v>0</v>
      </c>
      <c r="I220" s="160"/>
      <c r="J220" s="160"/>
      <c r="K220" s="160"/>
    </row>
    <row r="221" spans="1:11" s="77" customFormat="1">
      <c r="A221" s="222"/>
      <c r="B221" s="223"/>
      <c r="C221" s="223"/>
      <c r="D221" s="107"/>
      <c r="E221" s="224"/>
      <c r="F221" s="328"/>
      <c r="G221" s="224"/>
      <c r="H221" s="225"/>
      <c r="I221" s="160"/>
      <c r="J221" s="160"/>
      <c r="K221" s="160"/>
    </row>
    <row r="222" spans="1:11" s="77" customFormat="1">
      <c r="A222" s="222"/>
      <c r="B222" s="223" t="str">
        <f>B136</f>
        <v>IV.</v>
      </c>
      <c r="C222" s="223"/>
      <c r="D222" s="117" t="str">
        <f>+D136</f>
        <v>ODVODNJAVANJE</v>
      </c>
      <c r="E222" s="224"/>
      <c r="F222" s="328"/>
      <c r="G222" s="224"/>
      <c r="H222" s="225">
        <f>$H$176</f>
        <v>0</v>
      </c>
      <c r="I222" s="160"/>
      <c r="J222" s="160"/>
      <c r="K222" s="160"/>
    </row>
    <row r="223" spans="1:11" s="77" customFormat="1">
      <c r="A223" s="222"/>
      <c r="B223" s="223"/>
      <c r="C223" s="223"/>
      <c r="D223" s="107"/>
      <c r="E223" s="224"/>
      <c r="F223" s="328"/>
      <c r="G223" s="224"/>
      <c r="H223" s="225"/>
      <c r="I223" s="160"/>
      <c r="J223" s="160"/>
      <c r="K223" s="160"/>
    </row>
    <row r="224" spans="1:11" s="77" customFormat="1">
      <c r="A224" s="222"/>
      <c r="B224" s="223" t="str">
        <f>B178</f>
        <v>VI.</v>
      </c>
      <c r="C224" s="223"/>
      <c r="D224" s="117" t="str">
        <f>+D178</f>
        <v xml:space="preserve">PROMETNA OPREMA </v>
      </c>
      <c r="E224" s="224"/>
      <c r="F224" s="328"/>
      <c r="G224" s="224"/>
      <c r="H224" s="225">
        <f>$H$208</f>
        <v>0</v>
      </c>
      <c r="I224" s="160"/>
      <c r="J224" s="160"/>
      <c r="K224" s="160"/>
    </row>
    <row r="225" spans="1:11" s="77" customFormat="1" ht="13.8" thickBot="1">
      <c r="A225" s="226"/>
      <c r="B225" s="109"/>
      <c r="C225" s="109"/>
      <c r="D225" s="109"/>
      <c r="E225" s="227"/>
      <c r="F225" s="329"/>
      <c r="G225" s="227"/>
      <c r="H225" s="228"/>
      <c r="I225" s="160"/>
      <c r="J225" s="160"/>
      <c r="K225" s="160"/>
    </row>
    <row r="226" spans="1:11" s="77" customFormat="1" ht="13.8" thickTop="1">
      <c r="A226" s="110"/>
      <c r="B226" s="121"/>
      <c r="C226" s="121"/>
      <c r="D226" s="111"/>
      <c r="E226" s="112"/>
      <c r="F226" s="330"/>
      <c r="G226" s="113"/>
      <c r="H226" s="114"/>
      <c r="I226" s="160"/>
      <c r="J226" s="160"/>
      <c r="K226" s="160"/>
    </row>
    <row r="227" spans="1:11" s="77" customFormat="1" ht="26.4">
      <c r="A227" s="229"/>
      <c r="B227" s="230"/>
      <c r="C227" s="230"/>
      <c r="D227" s="140" t="str">
        <f>CONCATENATE(A4," ",D4," - SKUPAJ:")</f>
        <v xml:space="preserve"> PODODSEK 1.3 - NOVOGRADNJA - SKUPAJ:</v>
      </c>
      <c r="E227" s="103"/>
      <c r="F227" s="331"/>
      <c r="G227" s="199"/>
      <c r="H227" s="225">
        <f>SUM(H216:H224)</f>
        <v>0</v>
      </c>
      <c r="I227" s="160"/>
      <c r="J227" s="160"/>
      <c r="K227" s="160"/>
    </row>
    <row r="228" spans="1:11" s="77" customFormat="1" ht="12">
      <c r="B228" s="151"/>
      <c r="C228" s="151"/>
      <c r="D228" s="158"/>
      <c r="E228" s="116"/>
      <c r="F228" s="332"/>
      <c r="G228" s="151"/>
      <c r="H228" s="151"/>
      <c r="I228" s="160"/>
      <c r="J228" s="160"/>
      <c r="K228" s="160"/>
    </row>
    <row r="229" spans="1:11" s="77" customFormat="1" ht="12">
      <c r="B229" s="151"/>
      <c r="C229" s="151"/>
      <c r="D229" s="158"/>
      <c r="E229" s="116"/>
      <c r="F229" s="332"/>
      <c r="G229" s="151"/>
      <c r="H229" s="151"/>
      <c r="I229" s="160"/>
      <c r="J229" s="160"/>
      <c r="K229" s="160"/>
    </row>
    <row r="230" spans="1:11" s="77" customFormat="1" ht="12">
      <c r="B230" s="151"/>
      <c r="C230" s="151"/>
      <c r="D230" s="158"/>
      <c r="E230" s="116"/>
      <c r="F230" s="332"/>
      <c r="G230" s="151"/>
      <c r="H230" s="151"/>
      <c r="I230" s="160"/>
      <c r="J230" s="160"/>
      <c r="K230" s="160"/>
    </row>
    <row r="231" spans="1:11" s="77" customFormat="1" ht="12">
      <c r="B231" s="151"/>
      <c r="C231" s="151"/>
      <c r="D231" s="158"/>
      <c r="E231" s="116"/>
      <c r="F231" s="332"/>
      <c r="G231" s="151"/>
      <c r="H231" s="151"/>
      <c r="I231" s="160"/>
      <c r="J231" s="160"/>
      <c r="K231" s="160"/>
    </row>
    <row r="232" spans="1:11" s="77" customFormat="1" ht="12">
      <c r="B232" s="151"/>
      <c r="C232" s="151"/>
      <c r="D232" s="158"/>
      <c r="E232" s="116"/>
      <c r="F232" s="332"/>
      <c r="G232" s="151"/>
      <c r="H232" s="151"/>
      <c r="I232" s="160"/>
      <c r="J232" s="160"/>
      <c r="K232" s="160"/>
    </row>
    <row r="233" spans="1:11" s="77" customFormat="1" ht="12">
      <c r="B233" s="151"/>
      <c r="C233" s="151"/>
      <c r="D233" s="158"/>
      <c r="E233" s="116"/>
      <c r="F233" s="332"/>
      <c r="G233" s="151"/>
      <c r="H233" s="151"/>
      <c r="I233" s="160"/>
      <c r="J233" s="160"/>
      <c r="K233" s="160"/>
    </row>
    <row r="234" spans="1:11" s="77" customFormat="1" ht="12">
      <c r="B234" s="151"/>
      <c r="C234" s="151"/>
      <c r="D234" s="158"/>
      <c r="E234" s="116"/>
      <c r="F234" s="332"/>
      <c r="G234" s="151"/>
      <c r="H234" s="151"/>
      <c r="I234" s="160"/>
      <c r="J234" s="160"/>
      <c r="K234" s="160"/>
    </row>
    <row r="235" spans="1:11" s="77" customFormat="1" ht="12">
      <c r="B235" s="151"/>
      <c r="C235" s="151"/>
      <c r="D235" s="158"/>
      <c r="E235" s="116"/>
      <c r="F235" s="332"/>
      <c r="G235" s="151"/>
      <c r="H235" s="151"/>
      <c r="I235" s="160"/>
      <c r="J235" s="160"/>
      <c r="K235" s="160"/>
    </row>
    <row r="236" spans="1:11" s="77" customFormat="1" ht="12">
      <c r="B236" s="151"/>
      <c r="C236" s="151"/>
      <c r="D236" s="158"/>
      <c r="E236" s="116"/>
      <c r="F236" s="332"/>
      <c r="G236" s="151"/>
      <c r="H236" s="151"/>
      <c r="I236" s="160"/>
      <c r="J236" s="160"/>
      <c r="K236" s="160"/>
    </row>
    <row r="237" spans="1:11" s="77" customFormat="1" ht="12">
      <c r="B237" s="151"/>
      <c r="C237" s="151"/>
      <c r="D237" s="158"/>
      <c r="E237" s="116"/>
      <c r="F237" s="332"/>
      <c r="G237" s="151"/>
      <c r="H237" s="151"/>
      <c r="I237" s="160"/>
      <c r="J237" s="160"/>
      <c r="K237" s="160"/>
    </row>
    <row r="238" spans="1:11" s="77" customFormat="1" ht="12">
      <c r="B238" s="151"/>
      <c r="C238" s="151"/>
      <c r="D238" s="158"/>
      <c r="E238" s="116"/>
      <c r="F238" s="332"/>
      <c r="G238" s="151"/>
      <c r="H238" s="151"/>
      <c r="I238" s="160"/>
      <c r="J238" s="160"/>
      <c r="K238" s="160"/>
    </row>
    <row r="239" spans="1:11" s="77" customFormat="1" ht="12">
      <c r="B239" s="151"/>
      <c r="C239" s="151"/>
      <c r="D239" s="158"/>
      <c r="E239" s="116"/>
      <c r="F239" s="332"/>
      <c r="G239" s="151"/>
      <c r="H239" s="151"/>
      <c r="I239" s="160"/>
      <c r="J239" s="160"/>
      <c r="K239" s="160"/>
    </row>
    <row r="240" spans="1:11" s="77" customFormat="1" ht="12">
      <c r="B240" s="151"/>
      <c r="C240" s="151"/>
      <c r="D240" s="158"/>
      <c r="E240" s="116"/>
      <c r="F240" s="332"/>
      <c r="G240" s="151"/>
      <c r="H240" s="151"/>
      <c r="I240" s="160"/>
      <c r="J240" s="160"/>
      <c r="K240" s="160"/>
    </row>
    <row r="241" spans="2:11" s="77" customFormat="1" ht="12">
      <c r="B241" s="151"/>
      <c r="C241" s="151"/>
      <c r="D241" s="158"/>
      <c r="E241" s="116"/>
      <c r="F241" s="332"/>
      <c r="G241" s="151"/>
      <c r="H241" s="151"/>
      <c r="I241" s="160"/>
      <c r="J241" s="160"/>
      <c r="K241" s="160"/>
    </row>
    <row r="242" spans="2:11" s="77" customFormat="1" ht="12">
      <c r="B242" s="151"/>
      <c r="C242" s="151"/>
      <c r="D242" s="158"/>
      <c r="E242" s="116"/>
      <c r="F242" s="332"/>
      <c r="G242" s="151"/>
      <c r="H242" s="151"/>
      <c r="I242" s="160"/>
      <c r="J242" s="160"/>
      <c r="K242" s="160"/>
    </row>
    <row r="243" spans="2:11" s="77" customFormat="1" ht="12">
      <c r="B243" s="151"/>
      <c r="C243" s="151"/>
      <c r="D243" s="158"/>
      <c r="E243" s="116"/>
      <c r="F243" s="332"/>
      <c r="G243" s="151"/>
      <c r="H243" s="151"/>
      <c r="I243" s="160"/>
      <c r="J243" s="160"/>
      <c r="K243" s="160"/>
    </row>
    <row r="244" spans="2:11" s="77" customFormat="1" ht="12">
      <c r="B244" s="151"/>
      <c r="C244" s="151"/>
      <c r="D244" s="158"/>
      <c r="E244" s="116"/>
      <c r="F244" s="332"/>
      <c r="G244" s="151"/>
      <c r="H244" s="151"/>
      <c r="I244" s="160"/>
      <c r="J244" s="160"/>
      <c r="K244" s="160"/>
    </row>
    <row r="245" spans="2:11" s="77" customFormat="1" ht="12">
      <c r="B245" s="151"/>
      <c r="C245" s="151"/>
      <c r="D245" s="158"/>
      <c r="E245" s="116"/>
      <c r="F245" s="332"/>
      <c r="G245" s="151"/>
      <c r="H245" s="151"/>
      <c r="I245" s="160"/>
      <c r="J245" s="160"/>
      <c r="K245" s="160"/>
    </row>
    <row r="246" spans="2:11" s="77" customFormat="1" ht="12">
      <c r="B246" s="151"/>
      <c r="C246" s="151"/>
      <c r="D246" s="158"/>
      <c r="E246" s="116"/>
      <c r="F246" s="332"/>
      <c r="G246" s="151"/>
      <c r="H246" s="151"/>
      <c r="I246" s="160"/>
      <c r="J246" s="160"/>
      <c r="K246" s="160"/>
    </row>
    <row r="247" spans="2:11" s="77" customFormat="1" ht="12">
      <c r="B247" s="151"/>
      <c r="C247" s="151"/>
      <c r="D247" s="158"/>
      <c r="E247" s="116"/>
      <c r="F247" s="332"/>
      <c r="G247" s="151"/>
      <c r="H247" s="151"/>
      <c r="I247" s="160"/>
      <c r="J247" s="160"/>
      <c r="K247" s="160"/>
    </row>
    <row r="248" spans="2:11" s="77" customFormat="1" ht="12">
      <c r="B248" s="151"/>
      <c r="C248" s="151"/>
      <c r="D248" s="158"/>
      <c r="E248" s="116"/>
      <c r="F248" s="332"/>
      <c r="G248" s="151"/>
      <c r="H248" s="151"/>
      <c r="I248" s="160"/>
      <c r="J248" s="160"/>
      <c r="K248" s="160"/>
    </row>
    <row r="249" spans="2:11" s="77" customFormat="1" ht="12">
      <c r="B249" s="151"/>
      <c r="C249" s="151"/>
      <c r="D249" s="158"/>
      <c r="E249" s="116"/>
      <c r="F249" s="332"/>
      <c r="G249" s="151"/>
      <c r="H249" s="151"/>
      <c r="I249" s="160"/>
      <c r="J249" s="160"/>
      <c r="K249" s="160"/>
    </row>
    <row r="250" spans="2:11" s="77" customFormat="1" ht="12">
      <c r="B250" s="151"/>
      <c r="C250" s="151"/>
      <c r="D250" s="158"/>
      <c r="E250" s="116"/>
      <c r="F250" s="332"/>
      <c r="G250" s="151"/>
      <c r="H250" s="151"/>
      <c r="I250" s="160"/>
      <c r="J250" s="160"/>
      <c r="K250" s="160"/>
    </row>
    <row r="251" spans="2:11" s="77" customFormat="1" ht="12">
      <c r="B251" s="151"/>
      <c r="C251" s="151"/>
      <c r="D251" s="158"/>
      <c r="E251" s="116"/>
      <c r="F251" s="332"/>
      <c r="G251" s="151"/>
      <c r="H251" s="151"/>
      <c r="I251" s="160"/>
      <c r="J251" s="160"/>
      <c r="K251" s="160"/>
    </row>
    <row r="252" spans="2:11" s="77" customFormat="1" ht="12">
      <c r="B252" s="151"/>
      <c r="C252" s="151"/>
      <c r="D252" s="158"/>
      <c r="E252" s="116"/>
      <c r="F252" s="332"/>
      <c r="G252" s="151"/>
      <c r="H252" s="151"/>
      <c r="I252" s="160"/>
      <c r="J252" s="160"/>
      <c r="K252" s="160"/>
    </row>
    <row r="253" spans="2:11" s="77" customFormat="1" ht="12">
      <c r="B253" s="151"/>
      <c r="C253" s="151"/>
      <c r="D253" s="158"/>
      <c r="E253" s="116"/>
      <c r="F253" s="332"/>
      <c r="G253" s="151"/>
      <c r="H253" s="151"/>
      <c r="I253" s="160"/>
      <c r="J253" s="160"/>
      <c r="K253" s="160"/>
    </row>
    <row r="254" spans="2:11" s="77" customFormat="1" ht="12">
      <c r="B254" s="151"/>
      <c r="C254" s="151"/>
      <c r="D254" s="158"/>
      <c r="E254" s="116"/>
      <c r="F254" s="332"/>
      <c r="G254" s="151"/>
      <c r="H254" s="151"/>
      <c r="I254" s="160"/>
      <c r="J254" s="160"/>
      <c r="K254" s="160"/>
    </row>
    <row r="255" spans="2:11" s="77" customFormat="1" ht="12">
      <c r="B255" s="151"/>
      <c r="C255" s="151"/>
      <c r="D255" s="158"/>
      <c r="E255" s="116"/>
      <c r="F255" s="332"/>
      <c r="G255" s="151"/>
      <c r="H255" s="151"/>
      <c r="I255" s="160"/>
      <c r="J255" s="160"/>
      <c r="K255" s="160"/>
    </row>
    <row r="256" spans="2:11" s="77" customFormat="1" ht="12">
      <c r="B256" s="151"/>
      <c r="C256" s="151"/>
      <c r="D256" s="158"/>
      <c r="E256" s="116"/>
      <c r="F256" s="332"/>
      <c r="G256" s="151"/>
      <c r="H256" s="151"/>
      <c r="I256" s="160"/>
      <c r="J256" s="160"/>
      <c r="K256" s="160"/>
    </row>
    <row r="257" spans="1:11" s="77" customFormat="1" ht="12">
      <c r="B257" s="151"/>
      <c r="C257" s="151"/>
      <c r="D257" s="158"/>
      <c r="E257" s="116"/>
      <c r="F257" s="332"/>
      <c r="G257" s="151"/>
      <c r="H257" s="151"/>
      <c r="I257" s="160"/>
      <c r="J257" s="160"/>
      <c r="K257" s="160"/>
    </row>
    <row r="258" spans="1:11" s="77" customFormat="1" ht="12">
      <c r="B258" s="151"/>
      <c r="C258" s="151"/>
      <c r="D258" s="158"/>
      <c r="E258" s="116"/>
      <c r="F258" s="332"/>
      <c r="G258" s="151"/>
      <c r="H258" s="151"/>
      <c r="I258" s="160"/>
      <c r="J258" s="160"/>
      <c r="K258" s="160"/>
    </row>
    <row r="259" spans="1:11" s="77" customFormat="1" ht="12">
      <c r="B259" s="151"/>
      <c r="C259" s="151"/>
      <c r="D259" s="158"/>
      <c r="E259" s="116"/>
      <c r="F259" s="332"/>
      <c r="G259" s="151"/>
      <c r="H259" s="151"/>
      <c r="I259" s="160"/>
      <c r="J259" s="160"/>
      <c r="K259" s="160"/>
    </row>
    <row r="260" spans="1:11" s="77" customFormat="1" ht="12">
      <c r="B260" s="151"/>
      <c r="C260" s="151"/>
      <c r="D260" s="158"/>
      <c r="E260" s="116"/>
      <c r="F260" s="332"/>
      <c r="G260" s="151"/>
      <c r="H260" s="151"/>
      <c r="I260" s="160"/>
      <c r="J260" s="160"/>
      <c r="K260" s="160"/>
    </row>
    <row r="261" spans="1:11" s="77" customFormat="1" ht="12">
      <c r="B261" s="151"/>
      <c r="C261" s="151"/>
      <c r="D261" s="158"/>
      <c r="E261" s="116"/>
      <c r="F261" s="332"/>
      <c r="G261" s="151"/>
      <c r="H261" s="151"/>
      <c r="I261" s="160"/>
      <c r="J261" s="160"/>
      <c r="K261" s="160"/>
    </row>
    <row r="262" spans="1:11" s="77" customFormat="1" ht="12">
      <c r="B262" s="151"/>
      <c r="C262" s="151"/>
      <c r="D262" s="158"/>
      <c r="E262" s="116"/>
      <c r="F262" s="332"/>
      <c r="G262" s="151"/>
      <c r="H262" s="151"/>
      <c r="I262" s="160"/>
      <c r="J262" s="160"/>
      <c r="K262" s="160"/>
    </row>
    <row r="263" spans="1:11" s="77" customFormat="1" ht="12">
      <c r="B263" s="151"/>
      <c r="C263" s="151"/>
      <c r="D263" s="158"/>
      <c r="E263" s="116"/>
      <c r="F263" s="332"/>
      <c r="G263" s="151"/>
      <c r="H263" s="151"/>
      <c r="I263" s="160"/>
      <c r="J263" s="160"/>
      <c r="K263" s="160"/>
    </row>
    <row r="264" spans="1:11" s="77" customFormat="1" ht="12">
      <c r="B264" s="151"/>
      <c r="C264" s="151"/>
      <c r="D264" s="158"/>
      <c r="E264" s="116"/>
      <c r="F264" s="332"/>
      <c r="G264" s="151"/>
      <c r="H264" s="151"/>
      <c r="I264" s="160"/>
      <c r="J264" s="160"/>
      <c r="K264" s="160"/>
    </row>
    <row r="265" spans="1:11" s="77" customFormat="1" ht="12">
      <c r="B265" s="151"/>
      <c r="C265" s="151"/>
      <c r="D265" s="158"/>
      <c r="E265" s="116"/>
      <c r="F265" s="332"/>
      <c r="G265" s="151"/>
      <c r="H265" s="151"/>
      <c r="I265" s="160"/>
      <c r="J265" s="160"/>
      <c r="K265" s="160"/>
    </row>
    <row r="266" spans="1:11" s="77" customFormat="1" ht="12">
      <c r="B266" s="151"/>
      <c r="C266" s="151"/>
      <c r="D266" s="158"/>
      <c r="E266" s="116"/>
      <c r="F266" s="332"/>
      <c r="G266" s="151"/>
      <c r="H266" s="151"/>
      <c r="I266" s="160"/>
      <c r="J266" s="160"/>
      <c r="K266" s="160"/>
    </row>
    <row r="267" spans="1:11" s="77" customFormat="1" ht="12">
      <c r="B267" s="151"/>
      <c r="C267" s="151"/>
      <c r="D267" s="158"/>
      <c r="E267" s="116"/>
      <c r="F267" s="332"/>
      <c r="G267" s="151"/>
      <c r="H267" s="151"/>
      <c r="I267" s="160"/>
      <c r="J267" s="160"/>
      <c r="K267" s="160"/>
    </row>
    <row r="268" spans="1:11">
      <c r="A268" s="77"/>
      <c r="B268" s="151"/>
      <c r="C268" s="151"/>
      <c r="D268" s="158"/>
      <c r="E268" s="116"/>
      <c r="F268" s="332"/>
      <c r="G268" s="151"/>
      <c r="H268" s="151"/>
      <c r="I268" s="160"/>
      <c r="J268" s="160"/>
      <c r="K268" s="160"/>
    </row>
  </sheetData>
  <sheetProtection algorithmName="SHA-512" hashValue="RzyLbk4IXEDA3QCoga5t9i5ExcUFhchF4QBnzoWzqMrmGqayfqO7OuUdWshd9CIKqRcnub51JEYockZfEsHyZg==" saltValue="lJNblDg+wceLYBxQGIN7Xw==" spinCount="100000" sheet="1" objects="1" scenarios="1"/>
  <mergeCells count="1">
    <mergeCell ref="L6:L7"/>
  </mergeCells>
  <pageMargins left="0.98425196850393704" right="0.39370078740157483" top="0.98425196850393704" bottom="0.74803149606299213" header="0" footer="0.39370078740157483"/>
  <pageSetup paperSize="9" scale="98" firstPageNumber="0" orientation="portrait" horizontalDpi="300" verticalDpi="300" r:id="rId1"/>
  <headerFooter alignWithMargins="0">
    <oddHeader>&amp;R&amp;"Projekt,Običajno"&amp;72p&amp;L_x000D__x000D_&amp;9</oddHeader>
    <oddFooter>&amp;C&amp;6 &amp; List: &amp;A&amp;R &amp; &amp;9 &amp; Stran: &amp;P</oddFooter>
  </headerFooter>
  <rowBreaks count="2" manualBreakCount="2">
    <brk id="123" max="7" man="1"/>
    <brk id="163" max="7" man="1"/>
  </rowBreaks>
  <ignoredErrors>
    <ignoredError sqref="C110 C114 C120"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22</vt:i4>
      </vt:variant>
      <vt:variant>
        <vt:lpstr>Imenovani obsegi</vt:lpstr>
      </vt:variant>
      <vt:variant>
        <vt:i4>39</vt:i4>
      </vt:variant>
    </vt:vector>
  </HeadingPairs>
  <TitlesOfParts>
    <vt:vector size="61" baseType="lpstr">
      <vt:lpstr>Rekapitulacija</vt:lpstr>
      <vt:lpstr>UVOD V PREDRAČUN</vt:lpstr>
      <vt:lpstr>KA-1.2</vt:lpstr>
      <vt:lpstr>KA-1.3</vt:lpstr>
      <vt:lpstr>KA-1.4</vt:lpstr>
      <vt:lpstr>KP-1.1-obst</vt:lpstr>
      <vt:lpstr>KP-1.2</vt:lpstr>
      <vt:lpstr>KP-1.3-obst</vt:lpstr>
      <vt:lpstr>KP-1.3-novo</vt:lpstr>
      <vt:lpstr>KP-1.4-novo</vt:lpstr>
      <vt:lpstr>KP-1.5-obst</vt:lpstr>
      <vt:lpstr>GK-1.4</vt:lpstr>
      <vt:lpstr>VOD-1.1</vt:lpstr>
      <vt:lpstr>VOD-1.3</vt:lpstr>
      <vt:lpstr>CR,EE-1.3</vt:lpstr>
      <vt:lpstr>CR,EE-1.4</vt:lpstr>
      <vt:lpstr>PLIN-1.4</vt:lpstr>
      <vt:lpstr>TK-1.2</vt:lpstr>
      <vt:lpstr>TK-1.3</vt:lpstr>
      <vt:lpstr>TK-1.4</vt:lpstr>
      <vt:lpstr>17.TUJE STORITVE</vt:lpstr>
      <vt:lpstr>HPR_SD_stara verzija</vt:lpstr>
      <vt:lpstr>'CR,EE-1.3'!Področje_tiskanja</vt:lpstr>
      <vt:lpstr>'CR,EE-1.4'!Področje_tiskanja</vt:lpstr>
      <vt:lpstr>'GK-1.4'!Področje_tiskanja</vt:lpstr>
      <vt:lpstr>'KA-1.2'!Področje_tiskanja</vt:lpstr>
      <vt:lpstr>'KA-1.3'!Področje_tiskanja</vt:lpstr>
      <vt:lpstr>'KA-1.4'!Področje_tiskanja</vt:lpstr>
      <vt:lpstr>'KP-1.1-obst'!Področje_tiskanja</vt:lpstr>
      <vt:lpstr>'KP-1.2'!Področje_tiskanja</vt:lpstr>
      <vt:lpstr>'KP-1.3-novo'!Področje_tiskanja</vt:lpstr>
      <vt:lpstr>'KP-1.3-obst'!Področje_tiskanja</vt:lpstr>
      <vt:lpstr>'KP-1.4-novo'!Področje_tiskanja</vt:lpstr>
      <vt:lpstr>'KP-1.5-obst'!Področje_tiskanja</vt:lpstr>
      <vt:lpstr>'PLIN-1.4'!Področje_tiskanja</vt:lpstr>
      <vt:lpstr>Rekapitulacija!Področje_tiskanja</vt:lpstr>
      <vt:lpstr>'TK-1.2'!Področje_tiskanja</vt:lpstr>
      <vt:lpstr>'TK-1.3'!Področje_tiskanja</vt:lpstr>
      <vt:lpstr>'TK-1.4'!Področje_tiskanja</vt:lpstr>
      <vt:lpstr>'UVOD V PREDRAČUN'!Področje_tiskanja</vt:lpstr>
      <vt:lpstr>'VOD-1.1'!Področje_tiskanja</vt:lpstr>
      <vt:lpstr>'VOD-1.3'!Področje_tiskanja</vt:lpstr>
      <vt:lpstr>'CR,EE-1.3'!Tiskanje_naslovov</vt:lpstr>
      <vt:lpstr>'CR,EE-1.4'!Tiskanje_naslovov</vt:lpstr>
      <vt:lpstr>'GK-1.4'!Tiskanje_naslovov</vt:lpstr>
      <vt:lpstr>'HPR_SD_stara verzija'!Tiskanje_naslovov</vt:lpstr>
      <vt:lpstr>'KA-1.2'!Tiskanje_naslovov</vt:lpstr>
      <vt:lpstr>'KA-1.3'!Tiskanje_naslovov</vt:lpstr>
      <vt:lpstr>'KA-1.4'!Tiskanje_naslovov</vt:lpstr>
      <vt:lpstr>'KP-1.1-obst'!Tiskanje_naslovov</vt:lpstr>
      <vt:lpstr>'KP-1.2'!Tiskanje_naslovov</vt:lpstr>
      <vt:lpstr>'KP-1.3-novo'!Tiskanje_naslovov</vt:lpstr>
      <vt:lpstr>'KP-1.3-obst'!Tiskanje_naslovov</vt:lpstr>
      <vt:lpstr>'KP-1.4-novo'!Tiskanje_naslovov</vt:lpstr>
      <vt:lpstr>'KP-1.5-obst'!Tiskanje_naslovov</vt:lpstr>
      <vt:lpstr>'PLIN-1.4'!Tiskanje_naslovov</vt:lpstr>
      <vt:lpstr>'TK-1.2'!Tiskanje_naslovov</vt:lpstr>
      <vt:lpstr>'TK-1.3'!Tiskanje_naslovov</vt:lpstr>
      <vt:lpstr>'TK-1.4'!Tiskanje_naslovov</vt:lpstr>
      <vt:lpstr>'VOD-1.1'!Tiskanje_naslovov</vt:lpstr>
      <vt:lpstr>'VOD-1.3'!Tiskanje_naslovov</vt:lpstr>
    </vt:vector>
  </TitlesOfParts>
  <Company>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Rok Presečnik</dc:creator>
  <cp:lastModifiedBy>Rok Presečnik</cp:lastModifiedBy>
  <cp:lastPrinted>2021-03-03T14:49:52Z</cp:lastPrinted>
  <dcterms:created xsi:type="dcterms:W3CDTF">2007-03-07T06:54:00Z</dcterms:created>
  <dcterms:modified xsi:type="dcterms:W3CDTF">2021-10-12T15:44:22Z</dcterms:modified>
</cp:coreProperties>
</file>